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2\02_2025_Прил. к Выписке\"/>
    </mc:Choice>
  </mc:AlternateContent>
  <xr:revisionPtr revIDLastSave="0" documentId="13_ncr:1_{51321E06-D68E-41C8-9DD4-EB5C0D133C28}" xr6:coauthVersionLast="47" xr6:coauthVersionMax="47" xr10:uidLastSave="{00000000-0000-0000-0000-000000000000}"/>
  <bookViews>
    <workbookView xWindow="-120" yWindow="-120" windowWidth="29040" windowHeight="15840" xr2:uid="{35DC4CA3-517A-4676-BB03-A281B1E29C69}"/>
  </bookViews>
  <sheets>
    <sheet name="КС" sheetId="1" r:id="rId1"/>
    <sheet name="лек.тер." sheetId="3" state="hidden" r:id="rId2"/>
    <sheet name="ЛТ_11 мес.2024" sheetId="2" state="hidden" r:id="rId3"/>
  </sheets>
  <definedNames>
    <definedName name="_xlnm._FilterDatabase" localSheetId="0" hidden="1">КС!$A$13:$J$42</definedName>
    <definedName name="XLRPARAMS_ISP_FIO" localSheetId="0" hidden="1">#REF!</definedName>
    <definedName name="XLRPARAMS_ISP_FIO" localSheetId="2" hidden="1">#REF!</definedName>
    <definedName name="XLRPARAMS_ISP_FIO" hidden="1">#REF!</definedName>
    <definedName name="XLRPARAMS_MP_NAME" localSheetId="0" hidden="1">#REF!</definedName>
    <definedName name="XLRPARAMS_MP_NAME" localSheetId="2" hidden="1">#REF!</definedName>
    <definedName name="XLRPARAMS_MP_NAME" hidden="1">#REF!</definedName>
    <definedName name="XLRPARAMS_STR_PERIOD" localSheetId="0" hidden="1">#REF!</definedName>
    <definedName name="XLRPARAMS_STR_PERIOD" localSheetId="2" hidden="1">#REF!</definedName>
    <definedName name="XLRPARAMS_STR_PERIOD" hidden="1">#REF!</definedName>
    <definedName name="_xlnm.Print_Titles" localSheetId="0">КС!$12:$13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3" l="1"/>
  <c r="D6" i="3"/>
  <c r="G6" i="3" s="1"/>
  <c r="D5" i="3"/>
  <c r="G5" i="3" s="1"/>
  <c r="D4" i="3"/>
  <c r="D7" i="3" s="1"/>
  <c r="G3" i="3"/>
  <c r="D3" i="3"/>
  <c r="G7" i="3" l="1"/>
  <c r="G8" i="3" l="1"/>
  <c r="C37" i="1" l="1"/>
  <c r="C38" i="1" l="1"/>
  <c r="C36" i="1"/>
  <c r="C33" i="1"/>
  <c r="C27" i="1"/>
  <c r="D27" i="1"/>
  <c r="D36" i="1"/>
  <c r="D34" i="1"/>
  <c r="C34" i="1"/>
  <c r="D37" i="1"/>
  <c r="D38" i="1" l="1"/>
  <c r="D33" i="1"/>
  <c r="D29" i="1"/>
  <c r="C29" i="1"/>
  <c r="C31" i="1"/>
  <c r="D31" i="1"/>
  <c r="D41" i="1"/>
  <c r="C41" i="1"/>
  <c r="D30" i="1"/>
  <c r="C30" i="1"/>
  <c r="D26" i="1"/>
  <c r="C26" i="1"/>
  <c r="C39" i="1"/>
  <c r="D39" i="1"/>
  <c r="C32" i="1"/>
  <c r="D32" i="1"/>
  <c r="D28" i="1"/>
  <c r="C28" i="1"/>
  <c r="D40" i="1"/>
  <c r="C40" i="1"/>
  <c r="D35" i="1"/>
  <c r="C35" i="1"/>
  <c r="R35" i="2" l="1"/>
  <c r="M8" i="2"/>
  <c r="M9" i="2"/>
  <c r="M10" i="2"/>
  <c r="M11" i="2"/>
  <c r="M12" i="2"/>
  <c r="M13" i="2"/>
  <c r="M14" i="2"/>
  <c r="M15" i="2"/>
  <c r="M7" i="2"/>
  <c r="F5" i="2"/>
  <c r="F6" i="2"/>
  <c r="O32" i="2"/>
  <c r="P16" i="2" s="1"/>
  <c r="N33" i="2"/>
  <c r="L33" i="2"/>
  <c r="L34" i="2" s="1"/>
  <c r="L38" i="2" s="1"/>
  <c r="K33" i="2"/>
  <c r="J33" i="2"/>
  <c r="I33" i="2"/>
  <c r="H33" i="2"/>
  <c r="G33" i="2"/>
  <c r="E33" i="2"/>
  <c r="R33" i="2" s="1"/>
  <c r="D33" i="2"/>
  <c r="E34" i="2" l="1"/>
  <c r="E38" i="2" s="1"/>
  <c r="R34" i="2"/>
  <c r="P22" i="2"/>
  <c r="P21" i="2"/>
  <c r="P20" i="2"/>
  <c r="P31" i="2"/>
  <c r="P30" i="2"/>
  <c r="P18" i="2"/>
  <c r="P29" i="2"/>
  <c r="P17" i="2"/>
  <c r="P19" i="2"/>
  <c r="P28" i="2"/>
  <c r="P25" i="2"/>
  <c r="P27" i="2"/>
  <c r="P26" i="2"/>
  <c r="P24" i="2"/>
  <c r="P23" i="2"/>
  <c r="O33" i="2"/>
  <c r="F4" i="2"/>
  <c r="C15" i="1" l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D14" i="1" l="1"/>
  <c r="C14" i="1"/>
  <c r="J42" i="1" l="1"/>
  <c r="I42" i="1"/>
  <c r="E6" i="3" s="1"/>
  <c r="F6" i="3" s="1"/>
  <c r="H42" i="1"/>
  <c r="G42" i="1"/>
  <c r="E5" i="3" s="1"/>
  <c r="F5" i="3" s="1"/>
  <c r="F42" i="1"/>
  <c r="E42" i="1"/>
  <c r="E3" i="3" s="1"/>
  <c r="E7" i="3" l="1"/>
  <c r="F7" i="3" s="1"/>
  <c r="F3" i="3"/>
  <c r="C42" i="1"/>
  <c r="D42" i="1"/>
</calcChain>
</file>

<file path=xl/sharedStrings.xml><?xml version="1.0" encoding="utf-8"?>
<sst xmlns="http://schemas.openxmlformats.org/spreadsheetml/2006/main" count="237" uniqueCount="119">
  <si>
    <t>ИТОГО:</t>
  </si>
  <si>
    <t>ГБУЗ "ДОБ КО"</t>
  </si>
  <si>
    <t>ГБУЗ КО "ЦГКБ"</t>
  </si>
  <si>
    <t>ГБУЗ "Онкоцентр"</t>
  </si>
  <si>
    <t>группы КСГ</t>
  </si>
  <si>
    <t>Наименование</t>
  </si>
  <si>
    <t>ОМП</t>
  </si>
  <si>
    <t>ОФС, тыс. руб.</t>
  </si>
  <si>
    <t>st08.001</t>
  </si>
  <si>
    <t>Лек.тер. при ЗНО других локализаций (кроме лимфоидной и кроветворной тканей), дети</t>
  </si>
  <si>
    <t>st08.002</t>
  </si>
  <si>
    <t>Лек.тер. при остром лейкозе, дети</t>
  </si>
  <si>
    <t>st08.003</t>
  </si>
  <si>
    <t>Лек.тер. при других ЗНО лимфоидной и кроветворной тканей, дети</t>
  </si>
  <si>
    <t>st19.094</t>
  </si>
  <si>
    <t>ЗНО лимфоидной и кроветворной тканей, лек.тер., взрослые (ур. 1)</t>
  </si>
  <si>
    <t>st19.095</t>
  </si>
  <si>
    <t>ЗНО лимфоидной и кроветворной тканей, лек.тер., взрослые (ур. 2)</t>
  </si>
  <si>
    <t>st19.096</t>
  </si>
  <si>
    <t>ЗНО лимфоидной и кроветворной тканей, лек.тер., взрослые (ур. 3)</t>
  </si>
  <si>
    <t>st19.097</t>
  </si>
  <si>
    <t>ЗНО лимфоидной и кроветворной тканей, лек.тер. с применением отдельных препаратов (по перечню), взрослые (ур. 1)</t>
  </si>
  <si>
    <t>st19.098</t>
  </si>
  <si>
    <t>ЗНО лимфоидной и кроветворной тканей, лек.тер. с применением отдельных препаратов (по перечню), взрослые (ур. 2)</t>
  </si>
  <si>
    <t>st19.099</t>
  </si>
  <si>
    <t>ЗНО лимфоидной и кроветворной тканей, лек.тер. с применением отдельных препаратов (по перечню), взрослые (ур. 3)</t>
  </si>
  <si>
    <t>st19.100</t>
  </si>
  <si>
    <t>ЗНО лимфоидной и кроветворной тканей, лек.тер. с применением отдельных препаратов (по перечню), взрослые (ур. 4)</t>
  </si>
  <si>
    <t>st19.101</t>
  </si>
  <si>
    <t>ЗНО лимфоидной и кроветворной тканей, лек.тер. с применением отдельных препаратов (по перечню), взрослые (ур. 5)</t>
  </si>
  <si>
    <t>st19.102</t>
  </si>
  <si>
    <t>ЗНО лимфоидной и кроветворной тканей, лек.тер. с применением отдельных препаратов (по перечню), взрослые (ур. 6)</t>
  </si>
  <si>
    <t>st19.163</t>
  </si>
  <si>
    <t>st19.164</t>
  </si>
  <si>
    <t>st19.165</t>
  </si>
  <si>
    <t>st19. 166</t>
  </si>
  <si>
    <t>st19. 167</t>
  </si>
  <si>
    <t>st19. 168</t>
  </si>
  <si>
    <t>st19. 169</t>
  </si>
  <si>
    <t>st19. 170</t>
  </si>
  <si>
    <t>st19. 171</t>
  </si>
  <si>
    <t>st19. 172</t>
  </si>
  <si>
    <t>st19. 173</t>
  </si>
  <si>
    <t>st19. 174</t>
  </si>
  <si>
    <t>st19. 175</t>
  </si>
  <si>
    <t>st19. 176</t>
  </si>
  <si>
    <t>st19.177</t>
  </si>
  <si>
    <t>st19.179</t>
  </si>
  <si>
    <t>Приложение № 3.1.1</t>
  </si>
  <si>
    <t xml:space="preserve">Базовая программа </t>
  </si>
  <si>
    <t xml:space="preserve">Объемы оказания медицинской помощи и объемы финансировых средств в условиях круглосуточного стационара по профилю онкология (лекарственная терапия) в разрезе КСГ за счет средств обязательного медицинского страхования в 2025 году  </t>
  </si>
  <si>
    <t>gruppa 2024</t>
  </si>
  <si>
    <t>Наименование гр.2024</t>
  </si>
  <si>
    <t>gruppa 2025</t>
  </si>
  <si>
    <t>ГБУЗ "ОКБ КО"</t>
  </si>
  <si>
    <t>ГБУЗ "Онкоцентр КО"</t>
  </si>
  <si>
    <t>ОФС, руб.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</si>
  <si>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</si>
  <si>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</si>
  <si>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</si>
  <si>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ЗНО лимфоидной и кроветворной тканей, лекарственная терапия, взрослые (уровень 1)</t>
  </si>
  <si>
    <t xml:space="preserve"> 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</si>
  <si>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</si>
  <si>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</si>
  <si>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</si>
  <si>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</si>
  <si>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</si>
  <si>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</si>
  <si>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</si>
  <si>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</si>
  <si>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st19.144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</si>
  <si>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</si>
  <si>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st19.145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</si>
  <si>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</si>
  <si>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st19.146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</si>
  <si>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</si>
  <si>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st19.147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</si>
  <si>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</si>
  <si>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st19.148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</si>
  <si>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</si>
  <si>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st19.149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</si>
  <si>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</si>
  <si>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st19.150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</si>
  <si>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</si>
  <si>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st19.151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</si>
  <si>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</si>
  <si>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st19.152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</si>
  <si>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</si>
  <si>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st19.153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</si>
  <si>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</si>
  <si>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st19.154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</si>
  <si>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</si>
  <si>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st19.155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</si>
  <si>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</si>
  <si>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st19.156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</si>
  <si>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</si>
  <si>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st19.157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</si>
  <si>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</si>
  <si>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st19.158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</si>
  <si>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</si>
  <si>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st19.160</t>
  </si>
  <si>
    <t>Лекарственная терапия при злокачественных новообразованиях (кроме лимфоидной и кроветворной тканей), взрослые (уровень 17)</t>
  </si>
  <si>
    <t>11 мес.2024 год</t>
  </si>
  <si>
    <t>в %</t>
  </si>
  <si>
    <t>план на 2025</t>
  </si>
  <si>
    <t>прогноз 2024 год(лек.терапия)</t>
  </si>
  <si>
    <t>ИТОГО 11 мес. Лек.терап.:</t>
  </si>
  <si>
    <t>ИТОГО онкология</t>
  </si>
  <si>
    <t>план по лек.тер.на 2025</t>
  </si>
  <si>
    <t>2024 год</t>
  </si>
  <si>
    <t>Профиль онкология (спец.МП)</t>
  </si>
  <si>
    <t>в т.ч. Лекарственная терапия</t>
  </si>
  <si>
    <t>МО</t>
  </si>
  <si>
    <t>тариф</t>
  </si>
  <si>
    <t>к протоколу заседания № 13 Комиссии</t>
  </si>
  <si>
    <t>от 27 декабря 2024 года</t>
  </si>
  <si>
    <t>к Выписке из Протокола заседания № 2</t>
  </si>
  <si>
    <t>Комиссии от 27.01.2025 года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</si>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</sst>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1" tint="0.499984740745262"/>
      </right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/>
      </bottom>
      <diagonal/>
    </border>
    <border>
      <left/>
      <right style="thin">
        <color theme="1" tint="0.499984740745262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indexed="64"/>
      </bottom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1" tint="0.499984740745262"/>
      </right>
      <top style="thin">
        <color theme="0" tint="-0.14999847407452621"/>
      </top>
      <bottom/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theme="1" tint="0.499984740745262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ont="0" applyFill="0" applyBorder="0" applyAlignment="0" applyProtection="0">
      <alignment vertical="top"/>
    </xf>
    <xf numFmtId="9" fontId="10" fillId="0" borderId="0" applyFont="0" applyFill="0" applyBorder="0" applyAlignment="0" applyProtection="0"/>
  </cellStyleXfs>
  <cellXfs count="148">
    <xf numFmtId="0" fontId="0" fillId="0" borderId="0" xfId="0"/>
    <xf numFmtId="0" fontId="2" fillId="0" borderId="0" xfId="1" applyFont="1" applyFill="1" applyAlignment="1">
      <alignment horizontal="center" vertical="top"/>
    </xf>
    <xf numFmtId="0" fontId="2" fillId="0" borderId="0" xfId="1" applyFont="1" applyFill="1" applyAlignment="1">
      <alignment vertical="top"/>
    </xf>
    <xf numFmtId="2" fontId="3" fillId="0" borderId="1" xfId="1" applyNumberFormat="1" applyFont="1" applyFill="1" applyBorder="1" applyAlignment="1">
      <alignment horizontal="center" vertical="top" wrapText="1"/>
    </xf>
    <xf numFmtId="4" fontId="3" fillId="0" borderId="1" xfId="1" applyNumberFormat="1" applyFont="1" applyFill="1" applyBorder="1" applyAlignment="1">
      <alignment horizontal="right" vertical="top" wrapText="1"/>
    </xf>
    <xf numFmtId="3" fontId="3" fillId="0" borderId="2" xfId="1" applyNumberFormat="1" applyFont="1" applyFill="1" applyBorder="1" applyAlignment="1">
      <alignment horizontal="center" vertical="top"/>
    </xf>
    <xf numFmtId="4" fontId="3" fillId="0" borderId="4" xfId="1" applyNumberFormat="1" applyFont="1" applyFill="1" applyBorder="1" applyAlignment="1">
      <alignment horizontal="right" vertical="top"/>
    </xf>
    <xf numFmtId="0" fontId="3" fillId="0" borderId="0" xfId="1" applyFont="1" applyFill="1" applyAlignment="1">
      <alignment vertical="top"/>
    </xf>
    <xf numFmtId="4" fontId="2" fillId="0" borderId="0" xfId="1" applyNumberFormat="1" applyFont="1" applyFill="1" applyAlignment="1">
      <alignment horizontal="right" vertical="top"/>
    </xf>
    <xf numFmtId="3" fontId="2" fillId="0" borderId="0" xfId="1" applyNumberFormat="1" applyFont="1" applyFill="1" applyAlignment="1">
      <alignment vertical="top"/>
    </xf>
    <xf numFmtId="4" fontId="2" fillId="0" borderId="0" xfId="1" applyNumberFormat="1" applyFont="1" applyFill="1" applyAlignment="1">
      <alignment vertical="top"/>
    </xf>
    <xf numFmtId="0" fontId="2" fillId="0" borderId="0" xfId="1" applyFont="1" applyFill="1" applyAlignment="1">
      <alignment horizontal="left" vertical="top"/>
    </xf>
    <xf numFmtId="0" fontId="2" fillId="0" borderId="0" xfId="1" applyFont="1" applyFill="1" applyAlignment="1">
      <alignment horizontal="right" vertical="top"/>
    </xf>
    <xf numFmtId="0" fontId="9" fillId="0" borderId="0" xfId="1" applyFont="1" applyFill="1" applyAlignment="1">
      <alignment horizontal="left" vertical="top"/>
    </xf>
    <xf numFmtId="3" fontId="3" fillId="0" borderId="1" xfId="1" applyNumberFormat="1" applyFont="1" applyFill="1" applyBorder="1" applyAlignment="1">
      <alignment horizontal="center" vertical="top" wrapText="1"/>
    </xf>
    <xf numFmtId="4" fontId="3" fillId="0" borderId="1" xfId="1" applyNumberFormat="1" applyFont="1" applyFill="1" applyBorder="1" applyAlignment="1">
      <alignment horizontal="center" vertical="top" wrapText="1"/>
    </xf>
    <xf numFmtId="0" fontId="3" fillId="0" borderId="0" xfId="1" applyFont="1" applyFill="1" applyAlignment="1">
      <alignment horizontal="left" vertical="top"/>
    </xf>
    <xf numFmtId="0" fontId="12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/>
    </xf>
    <xf numFmtId="3" fontId="0" fillId="0" borderId="11" xfId="0" applyNumberFormat="1" applyBorder="1" applyAlignment="1">
      <alignment horizontal="center" vertical="top"/>
    </xf>
    <xf numFmtId="4" fontId="0" fillId="0" borderId="11" xfId="0" applyNumberFormat="1" applyBorder="1" applyAlignment="1">
      <alignment vertical="top"/>
    </xf>
    <xf numFmtId="3" fontId="0" fillId="0" borderId="14" xfId="0" applyNumberFormat="1" applyBorder="1" applyAlignment="1">
      <alignment horizontal="center" vertical="top"/>
    </xf>
    <xf numFmtId="4" fontId="0" fillId="0" borderId="14" xfId="0" applyNumberFormat="1" applyBorder="1" applyAlignment="1">
      <alignment vertical="top"/>
    </xf>
    <xf numFmtId="3" fontId="0" fillId="0" borderId="0" xfId="0" applyNumberFormat="1" applyAlignment="1">
      <alignment horizontal="center" vertical="top"/>
    </xf>
    <xf numFmtId="4" fontId="12" fillId="0" borderId="14" xfId="0" applyNumberFormat="1" applyFont="1" applyBorder="1" applyAlignment="1">
      <alignment vertical="top"/>
    </xf>
    <xf numFmtId="0" fontId="14" fillId="0" borderId="0" xfId="0" applyFont="1" applyAlignment="1">
      <alignment horizontal="center" vertical="top"/>
    </xf>
    <xf numFmtId="0" fontId="14" fillId="2" borderId="9" xfId="0" applyFont="1" applyFill="1" applyBorder="1" applyAlignment="1">
      <alignment vertical="top"/>
    </xf>
    <xf numFmtId="0" fontId="15" fillId="0" borderId="10" xfId="0" applyFont="1" applyBorder="1" applyAlignment="1">
      <alignment vertical="top"/>
    </xf>
    <xf numFmtId="0" fontId="14" fillId="2" borderId="12" xfId="0" applyFont="1" applyFill="1" applyBorder="1" applyAlignment="1">
      <alignment vertical="top"/>
    </xf>
    <xf numFmtId="0" fontId="15" fillId="0" borderId="13" xfId="0" applyFont="1" applyBorder="1" applyAlignment="1">
      <alignment vertical="top"/>
    </xf>
    <xf numFmtId="0" fontId="12" fillId="0" borderId="0" xfId="0" applyFont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3" fontId="12" fillId="0" borderId="14" xfId="0" applyNumberFormat="1" applyFont="1" applyBorder="1" applyAlignment="1">
      <alignment horizontal="center" vertical="top"/>
    </xf>
    <xf numFmtId="0" fontId="11" fillId="0" borderId="15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164" fontId="12" fillId="0" borderId="17" xfId="2" applyNumberFormat="1" applyFont="1" applyBorder="1" applyAlignment="1">
      <alignment vertical="top"/>
    </xf>
    <xf numFmtId="4" fontId="12" fillId="0" borderId="18" xfId="0" applyNumberFormat="1" applyFont="1" applyBorder="1" applyAlignment="1">
      <alignment vertical="top"/>
    </xf>
    <xf numFmtId="4" fontId="0" fillId="0" borderId="17" xfId="0" applyNumberFormat="1" applyBorder="1" applyAlignment="1">
      <alignment vertical="top"/>
    </xf>
    <xf numFmtId="4" fontId="0" fillId="0" borderId="18" xfId="0" applyNumberFormat="1" applyBorder="1" applyAlignment="1">
      <alignment vertical="top"/>
    </xf>
    <xf numFmtId="4" fontId="0" fillId="0" borderId="19" xfId="0" applyNumberFormat="1" applyBorder="1" applyAlignment="1">
      <alignment vertical="top"/>
    </xf>
    <xf numFmtId="0" fontId="16" fillId="0" borderId="0" xfId="0" applyFont="1" applyAlignment="1">
      <alignment vertical="top"/>
    </xf>
    <xf numFmtId="0" fontId="16" fillId="0" borderId="0" xfId="0" applyFont="1" applyAlignment="1">
      <alignment horizontal="center" vertical="top"/>
    </xf>
    <xf numFmtId="4" fontId="11" fillId="0" borderId="0" xfId="0" applyNumberFormat="1" applyFont="1" applyAlignment="1">
      <alignment vertical="top"/>
    </xf>
    <xf numFmtId="0" fontId="13" fillId="0" borderId="0" xfId="0" applyFont="1" applyAlignment="1">
      <alignment vertical="top"/>
    </xf>
    <xf numFmtId="3" fontId="13" fillId="0" borderId="0" xfId="0" applyNumberFormat="1" applyFont="1" applyAlignment="1">
      <alignment horizontal="center" vertical="top"/>
    </xf>
    <xf numFmtId="4" fontId="13" fillId="0" borderId="0" xfId="0" applyNumberFormat="1" applyFont="1" applyAlignment="1">
      <alignment vertical="top"/>
    </xf>
    <xf numFmtId="0" fontId="14" fillId="2" borderId="20" xfId="0" applyFont="1" applyFill="1" applyBorder="1" applyAlignment="1">
      <alignment vertical="top"/>
    </xf>
    <xf numFmtId="0" fontId="15" fillId="0" borderId="21" xfId="0" applyFont="1" applyBorder="1" applyAlignment="1">
      <alignment vertical="top"/>
    </xf>
    <xf numFmtId="3" fontId="0" fillId="0" borderId="20" xfId="0" applyNumberFormat="1" applyBorder="1" applyAlignment="1">
      <alignment horizontal="center" vertical="top"/>
    </xf>
    <xf numFmtId="4" fontId="0" fillId="0" borderId="20" xfId="0" applyNumberFormat="1" applyBorder="1" applyAlignment="1">
      <alignment vertical="top"/>
    </xf>
    <xf numFmtId="4" fontId="12" fillId="0" borderId="22" xfId="0" applyNumberFormat="1" applyFont="1" applyBorder="1" applyAlignment="1">
      <alignment vertical="top"/>
    </xf>
    <xf numFmtId="0" fontId="14" fillId="0" borderId="23" xfId="0" applyFont="1" applyBorder="1" applyAlignment="1">
      <alignment vertical="top"/>
    </xf>
    <xf numFmtId="0" fontId="14" fillId="0" borderId="24" xfId="0" applyFont="1" applyBorder="1" applyAlignment="1">
      <alignment vertical="top"/>
    </xf>
    <xf numFmtId="0" fontId="11" fillId="0" borderId="25" xfId="0" applyFont="1" applyBorder="1" applyAlignment="1">
      <alignment horizontal="center" vertical="top"/>
    </xf>
    <xf numFmtId="3" fontId="11" fillId="0" borderId="25" xfId="0" applyNumberFormat="1" applyFont="1" applyBorder="1" applyAlignment="1">
      <alignment horizontal="center" vertical="top"/>
    </xf>
    <xf numFmtId="4" fontId="11" fillId="0" borderId="25" xfId="0" applyNumberFormat="1" applyFont="1" applyBorder="1" applyAlignment="1">
      <alignment vertical="top"/>
    </xf>
    <xf numFmtId="4" fontId="13" fillId="0" borderId="26" xfId="0" applyNumberFormat="1" applyFont="1" applyBorder="1" applyAlignment="1">
      <alignment vertical="top"/>
    </xf>
    <xf numFmtId="4" fontId="11" fillId="0" borderId="27" xfId="0" applyNumberFormat="1" applyFont="1" applyBorder="1" applyAlignment="1">
      <alignment vertical="top"/>
    </xf>
    <xf numFmtId="3" fontId="12" fillId="0" borderId="20" xfId="0" applyNumberFormat="1" applyFont="1" applyBorder="1" applyAlignment="1">
      <alignment horizontal="center" vertical="top"/>
    </xf>
    <xf numFmtId="4" fontId="12" fillId="0" borderId="20" xfId="0" applyNumberFormat="1" applyFont="1" applyBorder="1" applyAlignment="1">
      <alignment vertical="top"/>
    </xf>
    <xf numFmtId="3" fontId="11" fillId="0" borderId="23" xfId="0" applyNumberFormat="1" applyFont="1" applyBorder="1" applyAlignment="1">
      <alignment horizontal="center" vertical="top"/>
    </xf>
    <xf numFmtId="164" fontId="13" fillId="0" borderId="0" xfId="2" applyNumberFormat="1" applyFont="1" applyBorder="1" applyAlignment="1">
      <alignment vertical="top"/>
    </xf>
    <xf numFmtId="3" fontId="16" fillId="0" borderId="0" xfId="0" applyNumberFormat="1" applyFont="1" applyAlignment="1">
      <alignment horizontal="center" vertical="top"/>
    </xf>
    <xf numFmtId="4" fontId="16" fillId="0" borderId="0" xfId="0" applyNumberFormat="1" applyFont="1" applyAlignment="1">
      <alignment vertical="top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center" vertical="top"/>
    </xf>
    <xf numFmtId="3" fontId="18" fillId="0" borderId="0" xfId="0" applyNumberFormat="1" applyFont="1" applyAlignment="1">
      <alignment horizontal="center" vertical="top"/>
    </xf>
    <xf numFmtId="4" fontId="18" fillId="0" borderId="0" xfId="0" applyNumberFormat="1" applyFont="1" applyAlignment="1">
      <alignment vertical="top"/>
    </xf>
    <xf numFmtId="0" fontId="11" fillId="0" borderId="0" xfId="0" applyFont="1" applyAlignment="1">
      <alignment horizontal="right" vertical="top"/>
    </xf>
    <xf numFmtId="4" fontId="11" fillId="0" borderId="14" xfId="0" applyNumberFormat="1" applyFont="1" applyBorder="1" applyAlignment="1">
      <alignment horizontal="right" vertical="top"/>
    </xf>
    <xf numFmtId="4" fontId="11" fillId="0" borderId="0" xfId="0" applyNumberFormat="1" applyFont="1" applyAlignment="1">
      <alignment horizontal="right" vertical="top"/>
    </xf>
    <xf numFmtId="0" fontId="16" fillId="0" borderId="0" xfId="0" applyFont="1" applyAlignment="1">
      <alignment horizontal="right" vertical="top"/>
    </xf>
    <xf numFmtId="0" fontId="19" fillId="0" borderId="0" xfId="0" applyFont="1" applyAlignment="1">
      <alignment vertical="top"/>
    </xf>
    <xf numFmtId="164" fontId="19" fillId="0" borderId="0" xfId="0" applyNumberFormat="1" applyFont="1" applyAlignment="1">
      <alignment vertical="top"/>
    </xf>
    <xf numFmtId="0" fontId="21" fillId="0" borderId="1" xfId="0" applyFont="1" applyBorder="1" applyAlignment="1">
      <alignment horizontal="center" vertical="top"/>
    </xf>
    <xf numFmtId="4" fontId="21" fillId="0" borderId="1" xfId="0" applyNumberFormat="1" applyFont="1" applyBorder="1" applyAlignment="1">
      <alignment horizontal="center" vertical="top"/>
    </xf>
    <xf numFmtId="0" fontId="22" fillId="0" borderId="1" xfId="0" applyFont="1" applyBorder="1" applyAlignment="1">
      <alignment horizontal="center" vertical="top"/>
    </xf>
    <xf numFmtId="4" fontId="22" fillId="0" borderId="1" xfId="0" applyNumberFormat="1" applyFont="1" applyBorder="1" applyAlignment="1">
      <alignment horizontal="center" vertical="top"/>
    </xf>
    <xf numFmtId="164" fontId="19" fillId="0" borderId="0" xfId="0" applyNumberFormat="1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19" fillId="0" borderId="1" xfId="0" applyFont="1" applyBorder="1" applyAlignment="1">
      <alignment horizontal="left" vertical="top"/>
    </xf>
    <xf numFmtId="3" fontId="23" fillId="0" borderId="1" xfId="0" applyNumberFormat="1" applyFont="1" applyBorder="1" applyAlignment="1">
      <alignment horizontal="center" vertical="top"/>
    </xf>
    <xf numFmtId="165" fontId="23" fillId="0" borderId="1" xfId="0" applyNumberFormat="1" applyFont="1" applyBorder="1" applyAlignment="1">
      <alignment horizontal="center" vertical="top"/>
    </xf>
    <xf numFmtId="4" fontId="23" fillId="0" borderId="1" xfId="0" applyNumberFormat="1" applyFont="1" applyBorder="1" applyAlignment="1">
      <alignment horizontal="center" vertical="top"/>
    </xf>
    <xf numFmtId="3" fontId="24" fillId="0" borderId="1" xfId="0" applyNumberFormat="1" applyFont="1" applyBorder="1" applyAlignment="1">
      <alignment horizontal="center" vertical="top"/>
    </xf>
    <xf numFmtId="4" fontId="24" fillId="0" borderId="1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vertical="top"/>
    </xf>
    <xf numFmtId="3" fontId="25" fillId="0" borderId="1" xfId="0" applyNumberFormat="1" applyFont="1" applyBorder="1" applyAlignment="1">
      <alignment horizontal="center" vertical="top"/>
    </xf>
    <xf numFmtId="4" fontId="25" fillId="0" borderId="1" xfId="0" applyNumberFormat="1" applyFont="1" applyBorder="1" applyAlignment="1">
      <alignment horizontal="center" vertical="top"/>
    </xf>
    <xf numFmtId="3" fontId="26" fillId="0" borderId="1" xfId="0" applyNumberFormat="1" applyFont="1" applyBorder="1" applyAlignment="1">
      <alignment horizontal="center" vertical="top"/>
    </xf>
    <xf numFmtId="4" fontId="26" fillId="0" borderId="1" xfId="0" applyNumberFormat="1" applyFont="1" applyBorder="1" applyAlignment="1">
      <alignment horizontal="center" vertical="top"/>
    </xf>
    <xf numFmtId="4" fontId="19" fillId="0" borderId="0" xfId="0" applyNumberFormat="1" applyFont="1" applyAlignment="1">
      <alignment vertical="top"/>
    </xf>
    <xf numFmtId="0" fontId="20" fillId="0" borderId="0" xfId="0" applyFont="1" applyAlignment="1">
      <alignment vertical="top"/>
    </xf>
    <xf numFmtId="10" fontId="20" fillId="0" borderId="0" xfId="0" applyNumberFormat="1" applyFont="1" applyAlignment="1">
      <alignment horizontal="center" vertical="top"/>
    </xf>
    <xf numFmtId="3" fontId="3" fillId="0" borderId="30" xfId="1" applyNumberFormat="1" applyFont="1" applyFill="1" applyBorder="1" applyAlignment="1">
      <alignment horizontal="center" vertical="top"/>
    </xf>
    <xf numFmtId="4" fontId="3" fillId="0" borderId="31" xfId="1" applyNumberFormat="1" applyFont="1" applyFill="1" applyBorder="1" applyAlignment="1">
      <alignment horizontal="right" vertical="top"/>
    </xf>
    <xf numFmtId="3" fontId="2" fillId="0" borderId="6" xfId="1" applyNumberFormat="1" applyFont="1" applyFill="1" applyBorder="1" applyAlignment="1">
      <alignment horizontal="left" vertical="top" wrapText="1"/>
    </xf>
    <xf numFmtId="3" fontId="2" fillId="0" borderId="29" xfId="1" applyNumberFormat="1" applyFont="1" applyFill="1" applyBorder="1" applyAlignment="1">
      <alignment horizontal="left" vertical="top" wrapText="1"/>
    </xf>
    <xf numFmtId="4" fontId="3" fillId="0" borderId="38" xfId="1" applyNumberFormat="1" applyFont="1" applyFill="1" applyBorder="1" applyAlignment="1">
      <alignment horizontal="right" vertical="top" wrapText="1"/>
    </xf>
    <xf numFmtId="3" fontId="2" fillId="0" borderId="3" xfId="1" applyNumberFormat="1" applyFont="1" applyFill="1" applyBorder="1" applyAlignment="1">
      <alignment horizontal="left" vertical="top" wrapText="1"/>
    </xf>
    <xf numFmtId="0" fontId="4" fillId="0" borderId="0" xfId="1" applyFont="1" applyFill="1" applyAlignment="1">
      <alignment horizontal="center" vertical="top"/>
    </xf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7" fillId="0" borderId="0" xfId="1" applyFont="1" applyFill="1" applyAlignment="1">
      <alignment vertical="top"/>
    </xf>
    <xf numFmtId="3" fontId="5" fillId="0" borderId="0" xfId="1" applyNumberFormat="1" applyFont="1" applyFill="1" applyAlignment="1">
      <alignment vertical="top"/>
    </xf>
    <xf numFmtId="4" fontId="5" fillId="0" borderId="0" xfId="1" applyNumberFormat="1" applyFont="1" applyFill="1" applyAlignment="1">
      <alignment vertical="top"/>
    </xf>
    <xf numFmtId="0" fontId="8" fillId="0" borderId="0" xfId="0" applyFont="1" applyAlignment="1">
      <alignment vertical="top"/>
    </xf>
    <xf numFmtId="0" fontId="6" fillId="0" borderId="0" xfId="1" applyFont="1" applyFill="1" applyBorder="1" applyAlignment="1">
      <alignment vertical="top" wrapText="1"/>
    </xf>
    <xf numFmtId="3" fontId="2" fillId="0" borderId="39" xfId="1" applyNumberFormat="1" applyFont="1" applyFill="1" applyBorder="1" applyAlignment="1">
      <alignment horizontal="left" vertical="top"/>
    </xf>
    <xf numFmtId="3" fontId="2" fillId="0" borderId="5" xfId="1" applyNumberFormat="1" applyFont="1" applyFill="1" applyBorder="1" applyAlignment="1">
      <alignment horizontal="center" vertical="top"/>
    </xf>
    <xf numFmtId="4" fontId="2" fillId="0" borderId="5" xfId="1" applyNumberFormat="1" applyFont="1" applyFill="1" applyBorder="1" applyAlignment="1">
      <alignment horizontal="right" vertical="top"/>
    </xf>
    <xf numFmtId="4" fontId="2" fillId="0" borderId="40" xfId="1" applyNumberFormat="1" applyFont="1" applyFill="1" applyBorder="1" applyAlignment="1">
      <alignment horizontal="right" vertical="top"/>
    </xf>
    <xf numFmtId="3" fontId="2" fillId="0" borderId="41" xfId="1" applyNumberFormat="1" applyFont="1" applyFill="1" applyBorder="1" applyAlignment="1">
      <alignment horizontal="left" vertical="top"/>
    </xf>
    <xf numFmtId="3" fontId="2" fillId="0" borderId="42" xfId="1" applyNumberFormat="1" applyFont="1" applyFill="1" applyBorder="1" applyAlignment="1">
      <alignment horizontal="left" vertical="top"/>
    </xf>
    <xf numFmtId="3" fontId="2" fillId="0" borderId="32" xfId="1" applyNumberFormat="1" applyFont="1" applyFill="1" applyBorder="1" applyAlignment="1">
      <alignment horizontal="center" vertical="top"/>
    </xf>
    <xf numFmtId="4" fontId="2" fillId="0" borderId="32" xfId="1" applyNumberFormat="1" applyFont="1" applyFill="1" applyBorder="1" applyAlignment="1">
      <alignment horizontal="right" vertical="top"/>
    </xf>
    <xf numFmtId="4" fontId="2" fillId="0" borderId="43" xfId="1" applyNumberFormat="1" applyFont="1" applyFill="1" applyBorder="1" applyAlignment="1">
      <alignment horizontal="right" vertical="top"/>
    </xf>
    <xf numFmtId="3" fontId="3" fillId="0" borderId="44" xfId="1" applyNumberFormat="1" applyFont="1" applyFill="1" applyBorder="1" applyAlignment="1">
      <alignment horizontal="left" vertical="top"/>
    </xf>
    <xf numFmtId="3" fontId="3" fillId="0" borderId="45" xfId="1" applyNumberFormat="1" applyFont="1" applyFill="1" applyBorder="1" applyAlignment="1">
      <alignment horizontal="left" vertical="top"/>
    </xf>
    <xf numFmtId="3" fontId="3" fillId="0" borderId="46" xfId="1" applyNumberFormat="1" applyFont="1" applyFill="1" applyBorder="1" applyAlignment="1">
      <alignment horizontal="center" vertical="top"/>
    </xf>
    <xf numFmtId="4" fontId="3" fillId="0" borderId="47" xfId="1" applyNumberFormat="1" applyFont="1" applyFill="1" applyBorder="1" applyAlignment="1">
      <alignment horizontal="right" vertical="top"/>
    </xf>
    <xf numFmtId="4" fontId="3" fillId="0" borderId="48" xfId="1" applyNumberFormat="1" applyFont="1" applyFill="1" applyBorder="1" applyAlignment="1">
      <alignment horizontal="right" vertical="top"/>
    </xf>
    <xf numFmtId="0" fontId="6" fillId="0" borderId="0" xfId="1" applyFont="1" applyFill="1" applyBorder="1" applyAlignment="1">
      <alignment horizontal="center" vertical="top" wrapText="1"/>
    </xf>
    <xf numFmtId="4" fontId="3" fillId="0" borderId="35" xfId="1" applyNumberFormat="1" applyFont="1" applyFill="1" applyBorder="1" applyAlignment="1">
      <alignment horizontal="center" vertical="top" wrapText="1"/>
    </xf>
    <xf numFmtId="4" fontId="3" fillId="0" borderId="35" xfId="1" applyNumberFormat="1" applyFont="1" applyFill="1" applyBorder="1" applyAlignment="1">
      <alignment horizontal="left" vertical="top" wrapText="1"/>
    </xf>
    <xf numFmtId="4" fontId="3" fillId="0" borderId="36" xfId="1" applyNumberFormat="1" applyFont="1" applyFill="1" applyBorder="1" applyAlignment="1">
      <alignment horizontal="left" vertical="top" wrapText="1"/>
    </xf>
    <xf numFmtId="0" fontId="3" fillId="0" borderId="34" xfId="1" applyFont="1" applyFill="1" applyBorder="1" applyAlignment="1">
      <alignment horizontal="center" vertical="top" wrapText="1"/>
    </xf>
    <xf numFmtId="0" fontId="3" fillId="0" borderId="8" xfId="1" applyFont="1" applyFill="1" applyBorder="1" applyAlignment="1">
      <alignment horizontal="center" vertical="top" wrapText="1"/>
    </xf>
    <xf numFmtId="0" fontId="3" fillId="0" borderId="33" xfId="1" applyFont="1" applyFill="1" applyBorder="1" applyAlignment="1">
      <alignment horizontal="center" vertical="top" wrapText="1"/>
    </xf>
    <xf numFmtId="0" fontId="3" fillId="0" borderId="37" xfId="1" applyFont="1" applyFill="1" applyBorder="1" applyAlignment="1">
      <alignment horizontal="center" vertical="top" wrapText="1"/>
    </xf>
    <xf numFmtId="0" fontId="19" fillId="0" borderId="28" xfId="0" applyFont="1" applyBorder="1" applyAlignment="1">
      <alignment horizontal="center" vertical="top"/>
    </xf>
    <xf numFmtId="0" fontId="20" fillId="0" borderId="28" xfId="0" applyFont="1" applyBorder="1" applyAlignment="1">
      <alignment horizontal="center" vertical="top"/>
    </xf>
    <xf numFmtId="0" fontId="0" fillId="0" borderId="28" xfId="0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1" fillId="0" borderId="15" xfId="0" applyFont="1" applyBorder="1" applyAlignment="1">
      <alignment horizontal="center" vertical="top"/>
    </xf>
    <xf numFmtId="0" fontId="13" fillId="0" borderId="16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/>
    </xf>
  </cellXfs>
  <cellStyles count="3">
    <cellStyle name="Обычный" xfId="0" builtinId="0"/>
    <cellStyle name="Обычный 3 3" xfId="1" xr:uid="{3812D600-1FC3-44C7-9DA7-D4E25A891AF1}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D76AF-4F29-4F03-A8EE-816CCC4E83BD}">
  <sheetPr>
    <tabColor theme="3" tint="0.79998168889431442"/>
    <pageSetUpPr fitToPage="1"/>
  </sheetPr>
  <dimension ref="A1:P43"/>
  <sheetViews>
    <sheetView tabSelected="1" zoomScale="90" zoomScaleNormal="90" workbookViewId="0">
      <pane xSplit="2" ySplit="13" topLeftCell="C14" activePane="bottomRight" state="frozen"/>
      <selection pane="topRight" activeCell="C1" sqref="C1"/>
      <selection pane="bottomLeft" activeCell="A4" sqref="A4"/>
      <selection pane="bottomRight" activeCell="J2" sqref="J2"/>
    </sheetView>
  </sheetViews>
  <sheetFormatPr defaultColWidth="9.140625" defaultRowHeight="15.75" x14ac:dyDescent="0.25"/>
  <cols>
    <col min="1" max="1" width="11.85546875" style="11" customWidth="1"/>
    <col min="2" max="2" width="50" style="13" customWidth="1"/>
    <col min="3" max="3" width="8.85546875" style="2" customWidth="1"/>
    <col min="4" max="4" width="13.7109375" style="12" customWidth="1"/>
    <col min="5" max="5" width="7.5703125" style="9" customWidth="1"/>
    <col min="6" max="6" width="12" style="8" customWidth="1"/>
    <col min="7" max="7" width="6.85546875" style="9" customWidth="1"/>
    <col min="8" max="8" width="13.28515625" style="10" customWidth="1"/>
    <col min="9" max="9" width="9" style="2" customWidth="1"/>
    <col min="10" max="10" width="12.7109375" style="2" customWidth="1"/>
    <col min="11" max="225" width="9.140625" style="2"/>
    <col min="226" max="226" width="5.42578125" style="2" customWidth="1"/>
    <col min="227" max="227" width="40" style="2" customWidth="1"/>
    <col min="228" max="230" width="0" style="2" hidden="1" customWidth="1"/>
    <col min="231" max="231" width="9.85546875" style="2" customWidth="1"/>
    <col min="232" max="232" width="25.140625" style="2" customWidth="1"/>
    <col min="233" max="233" width="20.42578125" style="2" customWidth="1"/>
    <col min="234" max="235" width="22.7109375" style="2" customWidth="1"/>
    <col min="236" max="236" width="12.85546875" style="2" customWidth="1"/>
    <col min="237" max="237" width="21.85546875" style="2" customWidth="1"/>
    <col min="238" max="481" width="9.140625" style="2"/>
    <col min="482" max="482" width="5.42578125" style="2" customWidth="1"/>
    <col min="483" max="483" width="40" style="2" customWidth="1"/>
    <col min="484" max="486" width="0" style="2" hidden="1" customWidth="1"/>
    <col min="487" max="487" width="9.85546875" style="2" customWidth="1"/>
    <col min="488" max="488" width="25.140625" style="2" customWidth="1"/>
    <col min="489" max="489" width="20.42578125" style="2" customWidth="1"/>
    <col min="490" max="491" width="22.7109375" style="2" customWidth="1"/>
    <col min="492" max="492" width="12.85546875" style="2" customWidth="1"/>
    <col min="493" max="493" width="21.85546875" style="2" customWidth="1"/>
    <col min="494" max="737" width="9.140625" style="2"/>
    <col min="738" max="738" width="5.42578125" style="2" customWidth="1"/>
    <col min="739" max="739" width="40" style="2" customWidth="1"/>
    <col min="740" max="742" width="0" style="2" hidden="1" customWidth="1"/>
    <col min="743" max="743" width="9.85546875" style="2" customWidth="1"/>
    <col min="744" max="744" width="25.140625" style="2" customWidth="1"/>
    <col min="745" max="745" width="20.42578125" style="2" customWidth="1"/>
    <col min="746" max="747" width="22.7109375" style="2" customWidth="1"/>
    <col min="748" max="748" width="12.85546875" style="2" customWidth="1"/>
    <col min="749" max="749" width="21.85546875" style="2" customWidth="1"/>
    <col min="750" max="993" width="9.140625" style="2"/>
    <col min="994" max="994" width="5.42578125" style="2" customWidth="1"/>
    <col min="995" max="995" width="40" style="2" customWidth="1"/>
    <col min="996" max="998" width="0" style="2" hidden="1" customWidth="1"/>
    <col min="999" max="999" width="9.85546875" style="2" customWidth="1"/>
    <col min="1000" max="1000" width="25.140625" style="2" customWidth="1"/>
    <col min="1001" max="1001" width="20.42578125" style="2" customWidth="1"/>
    <col min="1002" max="1003" width="22.7109375" style="2" customWidth="1"/>
    <col min="1004" max="1004" width="12.85546875" style="2" customWidth="1"/>
    <col min="1005" max="1005" width="21.85546875" style="2" customWidth="1"/>
    <col min="1006" max="1249" width="9.140625" style="2"/>
    <col min="1250" max="1250" width="5.42578125" style="2" customWidth="1"/>
    <col min="1251" max="1251" width="40" style="2" customWidth="1"/>
    <col min="1252" max="1254" width="0" style="2" hidden="1" customWidth="1"/>
    <col min="1255" max="1255" width="9.85546875" style="2" customWidth="1"/>
    <col min="1256" max="1256" width="25.140625" style="2" customWidth="1"/>
    <col min="1257" max="1257" width="20.42578125" style="2" customWidth="1"/>
    <col min="1258" max="1259" width="22.7109375" style="2" customWidth="1"/>
    <col min="1260" max="1260" width="12.85546875" style="2" customWidth="1"/>
    <col min="1261" max="1261" width="21.85546875" style="2" customWidth="1"/>
    <col min="1262" max="1505" width="9.140625" style="2"/>
    <col min="1506" max="1506" width="5.42578125" style="2" customWidth="1"/>
    <col min="1507" max="1507" width="40" style="2" customWidth="1"/>
    <col min="1508" max="1510" width="0" style="2" hidden="1" customWidth="1"/>
    <col min="1511" max="1511" width="9.85546875" style="2" customWidth="1"/>
    <col min="1512" max="1512" width="25.140625" style="2" customWidth="1"/>
    <col min="1513" max="1513" width="20.42578125" style="2" customWidth="1"/>
    <col min="1514" max="1515" width="22.7109375" style="2" customWidth="1"/>
    <col min="1516" max="1516" width="12.85546875" style="2" customWidth="1"/>
    <col min="1517" max="1517" width="21.85546875" style="2" customWidth="1"/>
    <col min="1518" max="1761" width="9.140625" style="2"/>
    <col min="1762" max="1762" width="5.42578125" style="2" customWidth="1"/>
    <col min="1763" max="1763" width="40" style="2" customWidth="1"/>
    <col min="1764" max="1766" width="0" style="2" hidden="1" customWidth="1"/>
    <col min="1767" max="1767" width="9.85546875" style="2" customWidth="1"/>
    <col min="1768" max="1768" width="25.140625" style="2" customWidth="1"/>
    <col min="1769" max="1769" width="20.42578125" style="2" customWidth="1"/>
    <col min="1770" max="1771" width="22.7109375" style="2" customWidth="1"/>
    <col min="1772" max="1772" width="12.85546875" style="2" customWidth="1"/>
    <col min="1773" max="1773" width="21.85546875" style="2" customWidth="1"/>
    <col min="1774" max="2017" width="9.140625" style="2"/>
    <col min="2018" max="2018" width="5.42578125" style="2" customWidth="1"/>
    <col min="2019" max="2019" width="40" style="2" customWidth="1"/>
    <col min="2020" max="2022" width="0" style="2" hidden="1" customWidth="1"/>
    <col min="2023" max="2023" width="9.85546875" style="2" customWidth="1"/>
    <col min="2024" max="2024" width="25.140625" style="2" customWidth="1"/>
    <col min="2025" max="2025" width="20.42578125" style="2" customWidth="1"/>
    <col min="2026" max="2027" width="22.7109375" style="2" customWidth="1"/>
    <col min="2028" max="2028" width="12.85546875" style="2" customWidth="1"/>
    <col min="2029" max="2029" width="21.85546875" style="2" customWidth="1"/>
    <col min="2030" max="2273" width="9.140625" style="2"/>
    <col min="2274" max="2274" width="5.42578125" style="2" customWidth="1"/>
    <col min="2275" max="2275" width="40" style="2" customWidth="1"/>
    <col min="2276" max="2278" width="0" style="2" hidden="1" customWidth="1"/>
    <col min="2279" max="2279" width="9.85546875" style="2" customWidth="1"/>
    <col min="2280" max="2280" width="25.140625" style="2" customWidth="1"/>
    <col min="2281" max="2281" width="20.42578125" style="2" customWidth="1"/>
    <col min="2282" max="2283" width="22.7109375" style="2" customWidth="1"/>
    <col min="2284" max="2284" width="12.85546875" style="2" customWidth="1"/>
    <col min="2285" max="2285" width="21.85546875" style="2" customWidth="1"/>
    <col min="2286" max="2529" width="9.140625" style="2"/>
    <col min="2530" max="2530" width="5.42578125" style="2" customWidth="1"/>
    <col min="2531" max="2531" width="40" style="2" customWidth="1"/>
    <col min="2532" max="2534" width="0" style="2" hidden="1" customWidth="1"/>
    <col min="2535" max="2535" width="9.85546875" style="2" customWidth="1"/>
    <col min="2536" max="2536" width="25.140625" style="2" customWidth="1"/>
    <col min="2537" max="2537" width="20.42578125" style="2" customWidth="1"/>
    <col min="2538" max="2539" width="22.7109375" style="2" customWidth="1"/>
    <col min="2540" max="2540" width="12.85546875" style="2" customWidth="1"/>
    <col min="2541" max="2541" width="21.85546875" style="2" customWidth="1"/>
    <col min="2542" max="2785" width="9.140625" style="2"/>
    <col min="2786" max="2786" width="5.42578125" style="2" customWidth="1"/>
    <col min="2787" max="2787" width="40" style="2" customWidth="1"/>
    <col min="2788" max="2790" width="0" style="2" hidden="1" customWidth="1"/>
    <col min="2791" max="2791" width="9.85546875" style="2" customWidth="1"/>
    <col min="2792" max="2792" width="25.140625" style="2" customWidth="1"/>
    <col min="2793" max="2793" width="20.42578125" style="2" customWidth="1"/>
    <col min="2794" max="2795" width="22.7109375" style="2" customWidth="1"/>
    <col min="2796" max="2796" width="12.85546875" style="2" customWidth="1"/>
    <col min="2797" max="2797" width="21.85546875" style="2" customWidth="1"/>
    <col min="2798" max="3041" width="9.140625" style="2"/>
    <col min="3042" max="3042" width="5.42578125" style="2" customWidth="1"/>
    <col min="3043" max="3043" width="40" style="2" customWidth="1"/>
    <col min="3044" max="3046" width="0" style="2" hidden="1" customWidth="1"/>
    <col min="3047" max="3047" width="9.85546875" style="2" customWidth="1"/>
    <col min="3048" max="3048" width="25.140625" style="2" customWidth="1"/>
    <col min="3049" max="3049" width="20.42578125" style="2" customWidth="1"/>
    <col min="3050" max="3051" width="22.7109375" style="2" customWidth="1"/>
    <col min="3052" max="3052" width="12.85546875" style="2" customWidth="1"/>
    <col min="3053" max="3053" width="21.85546875" style="2" customWidth="1"/>
    <col min="3054" max="3297" width="9.140625" style="2"/>
    <col min="3298" max="3298" width="5.42578125" style="2" customWidth="1"/>
    <col min="3299" max="3299" width="40" style="2" customWidth="1"/>
    <col min="3300" max="3302" width="0" style="2" hidden="1" customWidth="1"/>
    <col min="3303" max="3303" width="9.85546875" style="2" customWidth="1"/>
    <col min="3304" max="3304" width="25.140625" style="2" customWidth="1"/>
    <col min="3305" max="3305" width="20.42578125" style="2" customWidth="1"/>
    <col min="3306" max="3307" width="22.7109375" style="2" customWidth="1"/>
    <col min="3308" max="3308" width="12.85546875" style="2" customWidth="1"/>
    <col min="3309" max="3309" width="21.85546875" style="2" customWidth="1"/>
    <col min="3310" max="3553" width="9.140625" style="2"/>
    <col min="3554" max="3554" width="5.42578125" style="2" customWidth="1"/>
    <col min="3555" max="3555" width="40" style="2" customWidth="1"/>
    <col min="3556" max="3558" width="0" style="2" hidden="1" customWidth="1"/>
    <col min="3559" max="3559" width="9.85546875" style="2" customWidth="1"/>
    <col min="3560" max="3560" width="25.140625" style="2" customWidth="1"/>
    <col min="3561" max="3561" width="20.42578125" style="2" customWidth="1"/>
    <col min="3562" max="3563" width="22.7109375" style="2" customWidth="1"/>
    <col min="3564" max="3564" width="12.85546875" style="2" customWidth="1"/>
    <col min="3565" max="3565" width="21.85546875" style="2" customWidth="1"/>
    <col min="3566" max="3809" width="9.140625" style="2"/>
    <col min="3810" max="3810" width="5.42578125" style="2" customWidth="1"/>
    <col min="3811" max="3811" width="40" style="2" customWidth="1"/>
    <col min="3812" max="3814" width="0" style="2" hidden="1" customWidth="1"/>
    <col min="3815" max="3815" width="9.85546875" style="2" customWidth="1"/>
    <col min="3816" max="3816" width="25.140625" style="2" customWidth="1"/>
    <col min="3817" max="3817" width="20.42578125" style="2" customWidth="1"/>
    <col min="3818" max="3819" width="22.7109375" style="2" customWidth="1"/>
    <col min="3820" max="3820" width="12.85546875" style="2" customWidth="1"/>
    <col min="3821" max="3821" width="21.85546875" style="2" customWidth="1"/>
    <col min="3822" max="4065" width="9.140625" style="2"/>
    <col min="4066" max="4066" width="5.42578125" style="2" customWidth="1"/>
    <col min="4067" max="4067" width="40" style="2" customWidth="1"/>
    <col min="4068" max="4070" width="0" style="2" hidden="1" customWidth="1"/>
    <col min="4071" max="4071" width="9.85546875" style="2" customWidth="1"/>
    <col min="4072" max="4072" width="25.140625" style="2" customWidth="1"/>
    <col min="4073" max="4073" width="20.42578125" style="2" customWidth="1"/>
    <col min="4074" max="4075" width="22.7109375" style="2" customWidth="1"/>
    <col min="4076" max="4076" width="12.85546875" style="2" customWidth="1"/>
    <col min="4077" max="4077" width="21.85546875" style="2" customWidth="1"/>
    <col min="4078" max="4321" width="9.140625" style="2"/>
    <col min="4322" max="4322" width="5.42578125" style="2" customWidth="1"/>
    <col min="4323" max="4323" width="40" style="2" customWidth="1"/>
    <col min="4324" max="4326" width="0" style="2" hidden="1" customWidth="1"/>
    <col min="4327" max="4327" width="9.85546875" style="2" customWidth="1"/>
    <col min="4328" max="4328" width="25.140625" style="2" customWidth="1"/>
    <col min="4329" max="4329" width="20.42578125" style="2" customWidth="1"/>
    <col min="4330" max="4331" width="22.7109375" style="2" customWidth="1"/>
    <col min="4332" max="4332" width="12.85546875" style="2" customWidth="1"/>
    <col min="4333" max="4333" width="21.85546875" style="2" customWidth="1"/>
    <col min="4334" max="4577" width="9.140625" style="2"/>
    <col min="4578" max="4578" width="5.42578125" style="2" customWidth="1"/>
    <col min="4579" max="4579" width="40" style="2" customWidth="1"/>
    <col min="4580" max="4582" width="0" style="2" hidden="1" customWidth="1"/>
    <col min="4583" max="4583" width="9.85546875" style="2" customWidth="1"/>
    <col min="4584" max="4584" width="25.140625" style="2" customWidth="1"/>
    <col min="4585" max="4585" width="20.42578125" style="2" customWidth="1"/>
    <col min="4586" max="4587" width="22.7109375" style="2" customWidth="1"/>
    <col min="4588" max="4588" width="12.85546875" style="2" customWidth="1"/>
    <col min="4589" max="4589" width="21.85546875" style="2" customWidth="1"/>
    <col min="4590" max="4833" width="9.140625" style="2"/>
    <col min="4834" max="4834" width="5.42578125" style="2" customWidth="1"/>
    <col min="4835" max="4835" width="40" style="2" customWidth="1"/>
    <col min="4836" max="4838" width="0" style="2" hidden="1" customWidth="1"/>
    <col min="4839" max="4839" width="9.85546875" style="2" customWidth="1"/>
    <col min="4840" max="4840" width="25.140625" style="2" customWidth="1"/>
    <col min="4841" max="4841" width="20.42578125" style="2" customWidth="1"/>
    <col min="4842" max="4843" width="22.7109375" style="2" customWidth="1"/>
    <col min="4844" max="4844" width="12.85546875" style="2" customWidth="1"/>
    <col min="4845" max="4845" width="21.85546875" style="2" customWidth="1"/>
    <col min="4846" max="5089" width="9.140625" style="2"/>
    <col min="5090" max="5090" width="5.42578125" style="2" customWidth="1"/>
    <col min="5091" max="5091" width="40" style="2" customWidth="1"/>
    <col min="5092" max="5094" width="0" style="2" hidden="1" customWidth="1"/>
    <col min="5095" max="5095" width="9.85546875" style="2" customWidth="1"/>
    <col min="5096" max="5096" width="25.140625" style="2" customWidth="1"/>
    <col min="5097" max="5097" width="20.42578125" style="2" customWidth="1"/>
    <col min="5098" max="5099" width="22.7109375" style="2" customWidth="1"/>
    <col min="5100" max="5100" width="12.85546875" style="2" customWidth="1"/>
    <col min="5101" max="5101" width="21.85546875" style="2" customWidth="1"/>
    <col min="5102" max="5345" width="9.140625" style="2"/>
    <col min="5346" max="5346" width="5.42578125" style="2" customWidth="1"/>
    <col min="5347" max="5347" width="40" style="2" customWidth="1"/>
    <col min="5348" max="5350" width="0" style="2" hidden="1" customWidth="1"/>
    <col min="5351" max="5351" width="9.85546875" style="2" customWidth="1"/>
    <col min="5352" max="5352" width="25.140625" style="2" customWidth="1"/>
    <col min="5353" max="5353" width="20.42578125" style="2" customWidth="1"/>
    <col min="5354" max="5355" width="22.7109375" style="2" customWidth="1"/>
    <col min="5356" max="5356" width="12.85546875" style="2" customWidth="1"/>
    <col min="5357" max="5357" width="21.85546875" style="2" customWidth="1"/>
    <col min="5358" max="5601" width="9.140625" style="2"/>
    <col min="5602" max="5602" width="5.42578125" style="2" customWidth="1"/>
    <col min="5603" max="5603" width="40" style="2" customWidth="1"/>
    <col min="5604" max="5606" width="0" style="2" hidden="1" customWidth="1"/>
    <col min="5607" max="5607" width="9.85546875" style="2" customWidth="1"/>
    <col min="5608" max="5608" width="25.140625" style="2" customWidth="1"/>
    <col min="5609" max="5609" width="20.42578125" style="2" customWidth="1"/>
    <col min="5610" max="5611" width="22.7109375" style="2" customWidth="1"/>
    <col min="5612" max="5612" width="12.85546875" style="2" customWidth="1"/>
    <col min="5613" max="5613" width="21.85546875" style="2" customWidth="1"/>
    <col min="5614" max="5857" width="9.140625" style="2"/>
    <col min="5858" max="5858" width="5.42578125" style="2" customWidth="1"/>
    <col min="5859" max="5859" width="40" style="2" customWidth="1"/>
    <col min="5860" max="5862" width="0" style="2" hidden="1" customWidth="1"/>
    <col min="5863" max="5863" width="9.85546875" style="2" customWidth="1"/>
    <col min="5864" max="5864" width="25.140625" style="2" customWidth="1"/>
    <col min="5865" max="5865" width="20.42578125" style="2" customWidth="1"/>
    <col min="5866" max="5867" width="22.7109375" style="2" customWidth="1"/>
    <col min="5868" max="5868" width="12.85546875" style="2" customWidth="1"/>
    <col min="5869" max="5869" width="21.85546875" style="2" customWidth="1"/>
    <col min="5870" max="6113" width="9.140625" style="2"/>
    <col min="6114" max="6114" width="5.42578125" style="2" customWidth="1"/>
    <col min="6115" max="6115" width="40" style="2" customWidth="1"/>
    <col min="6116" max="6118" width="0" style="2" hidden="1" customWidth="1"/>
    <col min="6119" max="6119" width="9.85546875" style="2" customWidth="1"/>
    <col min="6120" max="6120" width="25.140625" style="2" customWidth="1"/>
    <col min="6121" max="6121" width="20.42578125" style="2" customWidth="1"/>
    <col min="6122" max="6123" width="22.7109375" style="2" customWidth="1"/>
    <col min="6124" max="6124" width="12.85546875" style="2" customWidth="1"/>
    <col min="6125" max="6125" width="21.85546875" style="2" customWidth="1"/>
    <col min="6126" max="6369" width="9.140625" style="2"/>
    <col min="6370" max="6370" width="5.42578125" style="2" customWidth="1"/>
    <col min="6371" max="6371" width="40" style="2" customWidth="1"/>
    <col min="6372" max="6374" width="0" style="2" hidden="1" customWidth="1"/>
    <col min="6375" max="6375" width="9.85546875" style="2" customWidth="1"/>
    <col min="6376" max="6376" width="25.140625" style="2" customWidth="1"/>
    <col min="6377" max="6377" width="20.42578125" style="2" customWidth="1"/>
    <col min="6378" max="6379" width="22.7109375" style="2" customWidth="1"/>
    <col min="6380" max="6380" width="12.85546875" style="2" customWidth="1"/>
    <col min="6381" max="6381" width="21.85546875" style="2" customWidth="1"/>
    <col min="6382" max="6625" width="9.140625" style="2"/>
    <col min="6626" max="6626" width="5.42578125" style="2" customWidth="1"/>
    <col min="6627" max="6627" width="40" style="2" customWidth="1"/>
    <col min="6628" max="6630" width="0" style="2" hidden="1" customWidth="1"/>
    <col min="6631" max="6631" width="9.85546875" style="2" customWidth="1"/>
    <col min="6632" max="6632" width="25.140625" style="2" customWidth="1"/>
    <col min="6633" max="6633" width="20.42578125" style="2" customWidth="1"/>
    <col min="6634" max="6635" width="22.7109375" style="2" customWidth="1"/>
    <col min="6636" max="6636" width="12.85546875" style="2" customWidth="1"/>
    <col min="6637" max="6637" width="21.85546875" style="2" customWidth="1"/>
    <col min="6638" max="6881" width="9.140625" style="2"/>
    <col min="6882" max="6882" width="5.42578125" style="2" customWidth="1"/>
    <col min="6883" max="6883" width="40" style="2" customWidth="1"/>
    <col min="6884" max="6886" width="0" style="2" hidden="1" customWidth="1"/>
    <col min="6887" max="6887" width="9.85546875" style="2" customWidth="1"/>
    <col min="6888" max="6888" width="25.140625" style="2" customWidth="1"/>
    <col min="6889" max="6889" width="20.42578125" style="2" customWidth="1"/>
    <col min="6890" max="6891" width="22.7109375" style="2" customWidth="1"/>
    <col min="6892" max="6892" width="12.85546875" style="2" customWidth="1"/>
    <col min="6893" max="6893" width="21.85546875" style="2" customWidth="1"/>
    <col min="6894" max="7137" width="9.140625" style="2"/>
    <col min="7138" max="7138" width="5.42578125" style="2" customWidth="1"/>
    <col min="7139" max="7139" width="40" style="2" customWidth="1"/>
    <col min="7140" max="7142" width="0" style="2" hidden="1" customWidth="1"/>
    <col min="7143" max="7143" width="9.85546875" style="2" customWidth="1"/>
    <col min="7144" max="7144" width="25.140625" style="2" customWidth="1"/>
    <col min="7145" max="7145" width="20.42578125" style="2" customWidth="1"/>
    <col min="7146" max="7147" width="22.7109375" style="2" customWidth="1"/>
    <col min="7148" max="7148" width="12.85546875" style="2" customWidth="1"/>
    <col min="7149" max="7149" width="21.85546875" style="2" customWidth="1"/>
    <col min="7150" max="7393" width="9.140625" style="2"/>
    <col min="7394" max="7394" width="5.42578125" style="2" customWidth="1"/>
    <col min="7395" max="7395" width="40" style="2" customWidth="1"/>
    <col min="7396" max="7398" width="0" style="2" hidden="1" customWidth="1"/>
    <col min="7399" max="7399" width="9.85546875" style="2" customWidth="1"/>
    <col min="7400" max="7400" width="25.140625" style="2" customWidth="1"/>
    <col min="7401" max="7401" width="20.42578125" style="2" customWidth="1"/>
    <col min="7402" max="7403" width="22.7109375" style="2" customWidth="1"/>
    <col min="7404" max="7404" width="12.85546875" style="2" customWidth="1"/>
    <col min="7405" max="7405" width="21.85546875" style="2" customWidth="1"/>
    <col min="7406" max="7649" width="9.140625" style="2"/>
    <col min="7650" max="7650" width="5.42578125" style="2" customWidth="1"/>
    <col min="7651" max="7651" width="40" style="2" customWidth="1"/>
    <col min="7652" max="7654" width="0" style="2" hidden="1" customWidth="1"/>
    <col min="7655" max="7655" width="9.85546875" style="2" customWidth="1"/>
    <col min="7656" max="7656" width="25.140625" style="2" customWidth="1"/>
    <col min="7657" max="7657" width="20.42578125" style="2" customWidth="1"/>
    <col min="7658" max="7659" width="22.7109375" style="2" customWidth="1"/>
    <col min="7660" max="7660" width="12.85546875" style="2" customWidth="1"/>
    <col min="7661" max="7661" width="21.85546875" style="2" customWidth="1"/>
    <col min="7662" max="7905" width="9.140625" style="2"/>
    <col min="7906" max="7906" width="5.42578125" style="2" customWidth="1"/>
    <col min="7907" max="7907" width="40" style="2" customWidth="1"/>
    <col min="7908" max="7910" width="0" style="2" hidden="1" customWidth="1"/>
    <col min="7911" max="7911" width="9.85546875" style="2" customWidth="1"/>
    <col min="7912" max="7912" width="25.140625" style="2" customWidth="1"/>
    <col min="7913" max="7913" width="20.42578125" style="2" customWidth="1"/>
    <col min="7914" max="7915" width="22.7109375" style="2" customWidth="1"/>
    <col min="7916" max="7916" width="12.85546875" style="2" customWidth="1"/>
    <col min="7917" max="7917" width="21.85546875" style="2" customWidth="1"/>
    <col min="7918" max="8161" width="9.140625" style="2"/>
    <col min="8162" max="8162" width="5.42578125" style="2" customWidth="1"/>
    <col min="8163" max="8163" width="40" style="2" customWidth="1"/>
    <col min="8164" max="8166" width="0" style="2" hidden="1" customWidth="1"/>
    <col min="8167" max="8167" width="9.85546875" style="2" customWidth="1"/>
    <col min="8168" max="8168" width="25.140625" style="2" customWidth="1"/>
    <col min="8169" max="8169" width="20.42578125" style="2" customWidth="1"/>
    <col min="8170" max="8171" width="22.7109375" style="2" customWidth="1"/>
    <col min="8172" max="8172" width="12.85546875" style="2" customWidth="1"/>
    <col min="8173" max="8173" width="21.85546875" style="2" customWidth="1"/>
    <col min="8174" max="8417" width="9.140625" style="2"/>
    <col min="8418" max="8418" width="5.42578125" style="2" customWidth="1"/>
    <col min="8419" max="8419" width="40" style="2" customWidth="1"/>
    <col min="8420" max="8422" width="0" style="2" hidden="1" customWidth="1"/>
    <col min="8423" max="8423" width="9.85546875" style="2" customWidth="1"/>
    <col min="8424" max="8424" width="25.140625" style="2" customWidth="1"/>
    <col min="8425" max="8425" width="20.42578125" style="2" customWidth="1"/>
    <col min="8426" max="8427" width="22.7109375" style="2" customWidth="1"/>
    <col min="8428" max="8428" width="12.85546875" style="2" customWidth="1"/>
    <col min="8429" max="8429" width="21.85546875" style="2" customWidth="1"/>
    <col min="8430" max="8673" width="9.140625" style="2"/>
    <col min="8674" max="8674" width="5.42578125" style="2" customWidth="1"/>
    <col min="8675" max="8675" width="40" style="2" customWidth="1"/>
    <col min="8676" max="8678" width="0" style="2" hidden="1" customWidth="1"/>
    <col min="8679" max="8679" width="9.85546875" style="2" customWidth="1"/>
    <col min="8680" max="8680" width="25.140625" style="2" customWidth="1"/>
    <col min="8681" max="8681" width="20.42578125" style="2" customWidth="1"/>
    <col min="8682" max="8683" width="22.7109375" style="2" customWidth="1"/>
    <col min="8684" max="8684" width="12.85546875" style="2" customWidth="1"/>
    <col min="8685" max="8685" width="21.85546875" style="2" customWidth="1"/>
    <col min="8686" max="8929" width="9.140625" style="2"/>
    <col min="8930" max="8930" width="5.42578125" style="2" customWidth="1"/>
    <col min="8931" max="8931" width="40" style="2" customWidth="1"/>
    <col min="8932" max="8934" width="0" style="2" hidden="1" customWidth="1"/>
    <col min="8935" max="8935" width="9.85546875" style="2" customWidth="1"/>
    <col min="8936" max="8936" width="25.140625" style="2" customWidth="1"/>
    <col min="8937" max="8937" width="20.42578125" style="2" customWidth="1"/>
    <col min="8938" max="8939" width="22.7109375" style="2" customWidth="1"/>
    <col min="8940" max="8940" width="12.85546875" style="2" customWidth="1"/>
    <col min="8941" max="8941" width="21.85546875" style="2" customWidth="1"/>
    <col min="8942" max="9185" width="9.140625" style="2"/>
    <col min="9186" max="9186" width="5.42578125" style="2" customWidth="1"/>
    <col min="9187" max="9187" width="40" style="2" customWidth="1"/>
    <col min="9188" max="9190" width="0" style="2" hidden="1" customWidth="1"/>
    <col min="9191" max="9191" width="9.85546875" style="2" customWidth="1"/>
    <col min="9192" max="9192" width="25.140625" style="2" customWidth="1"/>
    <col min="9193" max="9193" width="20.42578125" style="2" customWidth="1"/>
    <col min="9194" max="9195" width="22.7109375" style="2" customWidth="1"/>
    <col min="9196" max="9196" width="12.85546875" style="2" customWidth="1"/>
    <col min="9197" max="9197" width="21.85546875" style="2" customWidth="1"/>
    <col min="9198" max="9441" width="9.140625" style="2"/>
    <col min="9442" max="9442" width="5.42578125" style="2" customWidth="1"/>
    <col min="9443" max="9443" width="40" style="2" customWidth="1"/>
    <col min="9444" max="9446" width="0" style="2" hidden="1" customWidth="1"/>
    <col min="9447" max="9447" width="9.85546875" style="2" customWidth="1"/>
    <col min="9448" max="9448" width="25.140625" style="2" customWidth="1"/>
    <col min="9449" max="9449" width="20.42578125" style="2" customWidth="1"/>
    <col min="9450" max="9451" width="22.7109375" style="2" customWidth="1"/>
    <col min="9452" max="9452" width="12.85546875" style="2" customWidth="1"/>
    <col min="9453" max="9453" width="21.85546875" style="2" customWidth="1"/>
    <col min="9454" max="9697" width="9.140625" style="2"/>
    <col min="9698" max="9698" width="5.42578125" style="2" customWidth="1"/>
    <col min="9699" max="9699" width="40" style="2" customWidth="1"/>
    <col min="9700" max="9702" width="0" style="2" hidden="1" customWidth="1"/>
    <col min="9703" max="9703" width="9.85546875" style="2" customWidth="1"/>
    <col min="9704" max="9704" width="25.140625" style="2" customWidth="1"/>
    <col min="9705" max="9705" width="20.42578125" style="2" customWidth="1"/>
    <col min="9706" max="9707" width="22.7109375" style="2" customWidth="1"/>
    <col min="9708" max="9708" width="12.85546875" style="2" customWidth="1"/>
    <col min="9709" max="9709" width="21.85546875" style="2" customWidth="1"/>
    <col min="9710" max="9953" width="9.140625" style="2"/>
    <col min="9954" max="9954" width="5.42578125" style="2" customWidth="1"/>
    <col min="9955" max="9955" width="40" style="2" customWidth="1"/>
    <col min="9956" max="9958" width="0" style="2" hidden="1" customWidth="1"/>
    <col min="9959" max="9959" width="9.85546875" style="2" customWidth="1"/>
    <col min="9960" max="9960" width="25.140625" style="2" customWidth="1"/>
    <col min="9961" max="9961" width="20.42578125" style="2" customWidth="1"/>
    <col min="9962" max="9963" width="22.7109375" style="2" customWidth="1"/>
    <col min="9964" max="9964" width="12.85546875" style="2" customWidth="1"/>
    <col min="9965" max="9965" width="21.85546875" style="2" customWidth="1"/>
    <col min="9966" max="10209" width="9.140625" style="2"/>
    <col min="10210" max="10210" width="5.42578125" style="2" customWidth="1"/>
    <col min="10211" max="10211" width="40" style="2" customWidth="1"/>
    <col min="10212" max="10214" width="0" style="2" hidden="1" customWidth="1"/>
    <col min="10215" max="10215" width="9.85546875" style="2" customWidth="1"/>
    <col min="10216" max="10216" width="25.140625" style="2" customWidth="1"/>
    <col min="10217" max="10217" width="20.42578125" style="2" customWidth="1"/>
    <col min="10218" max="10219" width="22.7109375" style="2" customWidth="1"/>
    <col min="10220" max="10220" width="12.85546875" style="2" customWidth="1"/>
    <col min="10221" max="10221" width="21.85546875" style="2" customWidth="1"/>
    <col min="10222" max="10465" width="9.140625" style="2"/>
    <col min="10466" max="10466" width="5.42578125" style="2" customWidth="1"/>
    <col min="10467" max="10467" width="40" style="2" customWidth="1"/>
    <col min="10468" max="10470" width="0" style="2" hidden="1" customWidth="1"/>
    <col min="10471" max="10471" width="9.85546875" style="2" customWidth="1"/>
    <col min="10472" max="10472" width="25.140625" style="2" customWidth="1"/>
    <col min="10473" max="10473" width="20.42578125" style="2" customWidth="1"/>
    <col min="10474" max="10475" width="22.7109375" style="2" customWidth="1"/>
    <col min="10476" max="10476" width="12.85546875" style="2" customWidth="1"/>
    <col min="10477" max="10477" width="21.85546875" style="2" customWidth="1"/>
    <col min="10478" max="10721" width="9.140625" style="2"/>
    <col min="10722" max="10722" width="5.42578125" style="2" customWidth="1"/>
    <col min="10723" max="10723" width="40" style="2" customWidth="1"/>
    <col min="10724" max="10726" width="0" style="2" hidden="1" customWidth="1"/>
    <col min="10727" max="10727" width="9.85546875" style="2" customWidth="1"/>
    <col min="10728" max="10728" width="25.140625" style="2" customWidth="1"/>
    <col min="10729" max="10729" width="20.42578125" style="2" customWidth="1"/>
    <col min="10730" max="10731" width="22.7109375" style="2" customWidth="1"/>
    <col min="10732" max="10732" width="12.85546875" style="2" customWidth="1"/>
    <col min="10733" max="10733" width="21.85546875" style="2" customWidth="1"/>
    <col min="10734" max="10977" width="9.140625" style="2"/>
    <col min="10978" max="10978" width="5.42578125" style="2" customWidth="1"/>
    <col min="10979" max="10979" width="40" style="2" customWidth="1"/>
    <col min="10980" max="10982" width="0" style="2" hidden="1" customWidth="1"/>
    <col min="10983" max="10983" width="9.85546875" style="2" customWidth="1"/>
    <col min="10984" max="10984" width="25.140625" style="2" customWidth="1"/>
    <col min="10985" max="10985" width="20.42578125" style="2" customWidth="1"/>
    <col min="10986" max="10987" width="22.7109375" style="2" customWidth="1"/>
    <col min="10988" max="10988" width="12.85546875" style="2" customWidth="1"/>
    <col min="10989" max="10989" width="21.85546875" style="2" customWidth="1"/>
    <col min="10990" max="11233" width="9.140625" style="2"/>
    <col min="11234" max="11234" width="5.42578125" style="2" customWidth="1"/>
    <col min="11235" max="11235" width="40" style="2" customWidth="1"/>
    <col min="11236" max="11238" width="0" style="2" hidden="1" customWidth="1"/>
    <col min="11239" max="11239" width="9.85546875" style="2" customWidth="1"/>
    <col min="11240" max="11240" width="25.140625" style="2" customWidth="1"/>
    <col min="11241" max="11241" width="20.42578125" style="2" customWidth="1"/>
    <col min="11242" max="11243" width="22.7109375" style="2" customWidth="1"/>
    <col min="11244" max="11244" width="12.85546875" style="2" customWidth="1"/>
    <col min="11245" max="11245" width="21.85546875" style="2" customWidth="1"/>
    <col min="11246" max="11489" width="9.140625" style="2"/>
    <col min="11490" max="11490" width="5.42578125" style="2" customWidth="1"/>
    <col min="11491" max="11491" width="40" style="2" customWidth="1"/>
    <col min="11492" max="11494" width="0" style="2" hidden="1" customWidth="1"/>
    <col min="11495" max="11495" width="9.85546875" style="2" customWidth="1"/>
    <col min="11496" max="11496" width="25.140625" style="2" customWidth="1"/>
    <col min="11497" max="11497" width="20.42578125" style="2" customWidth="1"/>
    <col min="11498" max="11499" width="22.7109375" style="2" customWidth="1"/>
    <col min="11500" max="11500" width="12.85546875" style="2" customWidth="1"/>
    <col min="11501" max="11501" width="21.85546875" style="2" customWidth="1"/>
    <col min="11502" max="11745" width="9.140625" style="2"/>
    <col min="11746" max="11746" width="5.42578125" style="2" customWidth="1"/>
    <col min="11747" max="11747" width="40" style="2" customWidth="1"/>
    <col min="11748" max="11750" width="0" style="2" hidden="1" customWidth="1"/>
    <col min="11751" max="11751" width="9.85546875" style="2" customWidth="1"/>
    <col min="11752" max="11752" width="25.140625" style="2" customWidth="1"/>
    <col min="11753" max="11753" width="20.42578125" style="2" customWidth="1"/>
    <col min="11754" max="11755" width="22.7109375" style="2" customWidth="1"/>
    <col min="11756" max="11756" width="12.85546875" style="2" customWidth="1"/>
    <col min="11757" max="11757" width="21.85546875" style="2" customWidth="1"/>
    <col min="11758" max="12001" width="9.140625" style="2"/>
    <col min="12002" max="12002" width="5.42578125" style="2" customWidth="1"/>
    <col min="12003" max="12003" width="40" style="2" customWidth="1"/>
    <col min="12004" max="12006" width="0" style="2" hidden="1" customWidth="1"/>
    <col min="12007" max="12007" width="9.85546875" style="2" customWidth="1"/>
    <col min="12008" max="12008" width="25.140625" style="2" customWidth="1"/>
    <col min="12009" max="12009" width="20.42578125" style="2" customWidth="1"/>
    <col min="12010" max="12011" width="22.7109375" style="2" customWidth="1"/>
    <col min="12012" max="12012" width="12.85546875" style="2" customWidth="1"/>
    <col min="12013" max="12013" width="21.85546875" style="2" customWidth="1"/>
    <col min="12014" max="12257" width="9.140625" style="2"/>
    <col min="12258" max="12258" width="5.42578125" style="2" customWidth="1"/>
    <col min="12259" max="12259" width="40" style="2" customWidth="1"/>
    <col min="12260" max="12262" width="0" style="2" hidden="1" customWidth="1"/>
    <col min="12263" max="12263" width="9.85546875" style="2" customWidth="1"/>
    <col min="12264" max="12264" width="25.140625" style="2" customWidth="1"/>
    <col min="12265" max="12265" width="20.42578125" style="2" customWidth="1"/>
    <col min="12266" max="12267" width="22.7109375" style="2" customWidth="1"/>
    <col min="12268" max="12268" width="12.85546875" style="2" customWidth="1"/>
    <col min="12269" max="12269" width="21.85546875" style="2" customWidth="1"/>
    <col min="12270" max="12513" width="9.140625" style="2"/>
    <col min="12514" max="12514" width="5.42578125" style="2" customWidth="1"/>
    <col min="12515" max="12515" width="40" style="2" customWidth="1"/>
    <col min="12516" max="12518" width="0" style="2" hidden="1" customWidth="1"/>
    <col min="12519" max="12519" width="9.85546875" style="2" customWidth="1"/>
    <col min="12520" max="12520" width="25.140625" style="2" customWidth="1"/>
    <col min="12521" max="12521" width="20.42578125" style="2" customWidth="1"/>
    <col min="12522" max="12523" width="22.7109375" style="2" customWidth="1"/>
    <col min="12524" max="12524" width="12.85546875" style="2" customWidth="1"/>
    <col min="12525" max="12525" width="21.85546875" style="2" customWidth="1"/>
    <col min="12526" max="12769" width="9.140625" style="2"/>
    <col min="12770" max="12770" width="5.42578125" style="2" customWidth="1"/>
    <col min="12771" max="12771" width="40" style="2" customWidth="1"/>
    <col min="12772" max="12774" width="0" style="2" hidden="1" customWidth="1"/>
    <col min="12775" max="12775" width="9.85546875" style="2" customWidth="1"/>
    <col min="12776" max="12776" width="25.140625" style="2" customWidth="1"/>
    <col min="12777" max="12777" width="20.42578125" style="2" customWidth="1"/>
    <col min="12778" max="12779" width="22.7109375" style="2" customWidth="1"/>
    <col min="12780" max="12780" width="12.85546875" style="2" customWidth="1"/>
    <col min="12781" max="12781" width="21.85546875" style="2" customWidth="1"/>
    <col min="12782" max="13025" width="9.140625" style="2"/>
    <col min="13026" max="13026" width="5.42578125" style="2" customWidth="1"/>
    <col min="13027" max="13027" width="40" style="2" customWidth="1"/>
    <col min="13028" max="13030" width="0" style="2" hidden="1" customWidth="1"/>
    <col min="13031" max="13031" width="9.85546875" style="2" customWidth="1"/>
    <col min="13032" max="13032" width="25.140625" style="2" customWidth="1"/>
    <col min="13033" max="13033" width="20.42578125" style="2" customWidth="1"/>
    <col min="13034" max="13035" width="22.7109375" style="2" customWidth="1"/>
    <col min="13036" max="13036" width="12.85546875" style="2" customWidth="1"/>
    <col min="13037" max="13037" width="21.85546875" style="2" customWidth="1"/>
    <col min="13038" max="13281" width="9.140625" style="2"/>
    <col min="13282" max="13282" width="5.42578125" style="2" customWidth="1"/>
    <col min="13283" max="13283" width="40" style="2" customWidth="1"/>
    <col min="13284" max="13286" width="0" style="2" hidden="1" customWidth="1"/>
    <col min="13287" max="13287" width="9.85546875" style="2" customWidth="1"/>
    <col min="13288" max="13288" width="25.140625" style="2" customWidth="1"/>
    <col min="13289" max="13289" width="20.42578125" style="2" customWidth="1"/>
    <col min="13290" max="13291" width="22.7109375" style="2" customWidth="1"/>
    <col min="13292" max="13292" width="12.85546875" style="2" customWidth="1"/>
    <col min="13293" max="13293" width="21.85546875" style="2" customWidth="1"/>
    <col min="13294" max="13537" width="9.140625" style="2"/>
    <col min="13538" max="13538" width="5.42578125" style="2" customWidth="1"/>
    <col min="13539" max="13539" width="40" style="2" customWidth="1"/>
    <col min="13540" max="13542" width="0" style="2" hidden="1" customWidth="1"/>
    <col min="13543" max="13543" width="9.85546875" style="2" customWidth="1"/>
    <col min="13544" max="13544" width="25.140625" style="2" customWidth="1"/>
    <col min="13545" max="13545" width="20.42578125" style="2" customWidth="1"/>
    <col min="13546" max="13547" width="22.7109375" style="2" customWidth="1"/>
    <col min="13548" max="13548" width="12.85546875" style="2" customWidth="1"/>
    <col min="13549" max="13549" width="21.85546875" style="2" customWidth="1"/>
    <col min="13550" max="13793" width="9.140625" style="2"/>
    <col min="13794" max="13794" width="5.42578125" style="2" customWidth="1"/>
    <col min="13795" max="13795" width="40" style="2" customWidth="1"/>
    <col min="13796" max="13798" width="0" style="2" hidden="1" customWidth="1"/>
    <col min="13799" max="13799" width="9.85546875" style="2" customWidth="1"/>
    <col min="13800" max="13800" width="25.140625" style="2" customWidth="1"/>
    <col min="13801" max="13801" width="20.42578125" style="2" customWidth="1"/>
    <col min="13802" max="13803" width="22.7109375" style="2" customWidth="1"/>
    <col min="13804" max="13804" width="12.85546875" style="2" customWidth="1"/>
    <col min="13805" max="13805" width="21.85546875" style="2" customWidth="1"/>
    <col min="13806" max="14049" width="9.140625" style="2"/>
    <col min="14050" max="14050" width="5.42578125" style="2" customWidth="1"/>
    <col min="14051" max="14051" width="40" style="2" customWidth="1"/>
    <col min="14052" max="14054" width="0" style="2" hidden="1" customWidth="1"/>
    <col min="14055" max="14055" width="9.85546875" style="2" customWidth="1"/>
    <col min="14056" max="14056" width="25.140625" style="2" customWidth="1"/>
    <col min="14057" max="14057" width="20.42578125" style="2" customWidth="1"/>
    <col min="14058" max="14059" width="22.7109375" style="2" customWidth="1"/>
    <col min="14060" max="14060" width="12.85546875" style="2" customWidth="1"/>
    <col min="14061" max="14061" width="21.85546875" style="2" customWidth="1"/>
    <col min="14062" max="14305" width="9.140625" style="2"/>
    <col min="14306" max="14306" width="5.42578125" style="2" customWidth="1"/>
    <col min="14307" max="14307" width="40" style="2" customWidth="1"/>
    <col min="14308" max="14310" width="0" style="2" hidden="1" customWidth="1"/>
    <col min="14311" max="14311" width="9.85546875" style="2" customWidth="1"/>
    <col min="14312" max="14312" width="25.140625" style="2" customWidth="1"/>
    <col min="14313" max="14313" width="20.42578125" style="2" customWidth="1"/>
    <col min="14314" max="14315" width="22.7109375" style="2" customWidth="1"/>
    <col min="14316" max="14316" width="12.85546875" style="2" customWidth="1"/>
    <col min="14317" max="14317" width="21.85546875" style="2" customWidth="1"/>
    <col min="14318" max="14561" width="9.140625" style="2"/>
    <col min="14562" max="14562" width="5.42578125" style="2" customWidth="1"/>
    <col min="14563" max="14563" width="40" style="2" customWidth="1"/>
    <col min="14564" max="14566" width="0" style="2" hidden="1" customWidth="1"/>
    <col min="14567" max="14567" width="9.85546875" style="2" customWidth="1"/>
    <col min="14568" max="14568" width="25.140625" style="2" customWidth="1"/>
    <col min="14569" max="14569" width="20.42578125" style="2" customWidth="1"/>
    <col min="14570" max="14571" width="22.7109375" style="2" customWidth="1"/>
    <col min="14572" max="14572" width="12.85546875" style="2" customWidth="1"/>
    <col min="14573" max="14573" width="21.85546875" style="2" customWidth="1"/>
    <col min="14574" max="14817" width="9.140625" style="2"/>
    <col min="14818" max="14818" width="5.42578125" style="2" customWidth="1"/>
    <col min="14819" max="14819" width="40" style="2" customWidth="1"/>
    <col min="14820" max="14822" width="0" style="2" hidden="1" customWidth="1"/>
    <col min="14823" max="14823" width="9.85546875" style="2" customWidth="1"/>
    <col min="14824" max="14824" width="25.140625" style="2" customWidth="1"/>
    <col min="14825" max="14825" width="20.42578125" style="2" customWidth="1"/>
    <col min="14826" max="14827" width="22.7109375" style="2" customWidth="1"/>
    <col min="14828" max="14828" width="12.85546875" style="2" customWidth="1"/>
    <col min="14829" max="14829" width="21.85546875" style="2" customWidth="1"/>
    <col min="14830" max="15073" width="9.140625" style="2"/>
    <col min="15074" max="15074" width="5.42578125" style="2" customWidth="1"/>
    <col min="15075" max="15075" width="40" style="2" customWidth="1"/>
    <col min="15076" max="15078" width="0" style="2" hidden="1" customWidth="1"/>
    <col min="15079" max="15079" width="9.85546875" style="2" customWidth="1"/>
    <col min="15080" max="15080" width="25.140625" style="2" customWidth="1"/>
    <col min="15081" max="15081" width="20.42578125" style="2" customWidth="1"/>
    <col min="15082" max="15083" width="22.7109375" style="2" customWidth="1"/>
    <col min="15084" max="15084" width="12.85546875" style="2" customWidth="1"/>
    <col min="15085" max="15085" width="21.85546875" style="2" customWidth="1"/>
    <col min="15086" max="15329" width="9.140625" style="2"/>
    <col min="15330" max="15330" width="5.42578125" style="2" customWidth="1"/>
    <col min="15331" max="15331" width="40" style="2" customWidth="1"/>
    <col min="15332" max="15334" width="0" style="2" hidden="1" customWidth="1"/>
    <col min="15335" max="15335" width="9.85546875" style="2" customWidth="1"/>
    <col min="15336" max="15336" width="25.140625" style="2" customWidth="1"/>
    <col min="15337" max="15337" width="20.42578125" style="2" customWidth="1"/>
    <col min="15338" max="15339" width="22.7109375" style="2" customWidth="1"/>
    <col min="15340" max="15340" width="12.85546875" style="2" customWidth="1"/>
    <col min="15341" max="15341" width="21.85546875" style="2" customWidth="1"/>
    <col min="15342" max="15585" width="9.140625" style="2"/>
    <col min="15586" max="15586" width="5.42578125" style="2" customWidth="1"/>
    <col min="15587" max="15587" width="40" style="2" customWidth="1"/>
    <col min="15588" max="15590" width="0" style="2" hidden="1" customWidth="1"/>
    <col min="15591" max="15591" width="9.85546875" style="2" customWidth="1"/>
    <col min="15592" max="15592" width="25.140625" style="2" customWidth="1"/>
    <col min="15593" max="15593" width="20.42578125" style="2" customWidth="1"/>
    <col min="15594" max="15595" width="22.7109375" style="2" customWidth="1"/>
    <col min="15596" max="15596" width="12.85546875" style="2" customWidth="1"/>
    <col min="15597" max="15597" width="21.85546875" style="2" customWidth="1"/>
    <col min="15598" max="15841" width="9.140625" style="2"/>
    <col min="15842" max="15842" width="5.42578125" style="2" customWidth="1"/>
    <col min="15843" max="15843" width="40" style="2" customWidth="1"/>
    <col min="15844" max="15846" width="0" style="2" hidden="1" customWidth="1"/>
    <col min="15847" max="15847" width="9.85546875" style="2" customWidth="1"/>
    <col min="15848" max="15848" width="25.140625" style="2" customWidth="1"/>
    <col min="15849" max="15849" width="20.42578125" style="2" customWidth="1"/>
    <col min="15850" max="15851" width="22.7109375" style="2" customWidth="1"/>
    <col min="15852" max="15852" width="12.85546875" style="2" customWidth="1"/>
    <col min="15853" max="15853" width="21.85546875" style="2" customWidth="1"/>
    <col min="15854" max="16097" width="9.140625" style="2"/>
    <col min="16098" max="16098" width="5.42578125" style="2" customWidth="1"/>
    <col min="16099" max="16099" width="40" style="2" customWidth="1"/>
    <col min="16100" max="16102" width="0" style="2" hidden="1" customWidth="1"/>
    <col min="16103" max="16103" width="9.85546875" style="2" customWidth="1"/>
    <col min="16104" max="16104" width="25.140625" style="2" customWidth="1"/>
    <col min="16105" max="16105" width="20.42578125" style="2" customWidth="1"/>
    <col min="16106" max="16107" width="22.7109375" style="2" customWidth="1"/>
    <col min="16108" max="16108" width="12.85546875" style="2" customWidth="1"/>
    <col min="16109" max="16109" width="21.85546875" style="2" customWidth="1"/>
    <col min="16110" max="16384" width="9.140625" style="2"/>
  </cols>
  <sheetData>
    <row r="1" spans="1:16" x14ac:dyDescent="0.25">
      <c r="J1" s="12" t="s">
        <v>118</v>
      </c>
    </row>
    <row r="2" spans="1:16" x14ac:dyDescent="0.25">
      <c r="J2" s="12" t="s">
        <v>116</v>
      </c>
    </row>
    <row r="3" spans="1:16" x14ac:dyDescent="0.25">
      <c r="J3" s="12" t="s">
        <v>117</v>
      </c>
    </row>
    <row r="5" spans="1:16" x14ac:dyDescent="0.25">
      <c r="A5" s="10"/>
      <c r="B5" s="10"/>
      <c r="C5" s="10"/>
      <c r="D5" s="10"/>
      <c r="E5" s="10"/>
      <c r="F5" s="10"/>
      <c r="G5" s="10"/>
      <c r="I5" s="10"/>
      <c r="J5" s="8" t="s">
        <v>48</v>
      </c>
      <c r="K5" s="10"/>
      <c r="L5" s="10"/>
      <c r="M5" s="10"/>
      <c r="N5" s="10"/>
      <c r="O5" s="10"/>
      <c r="P5" s="10"/>
    </row>
    <row r="6" spans="1:16" x14ac:dyDescent="0.25">
      <c r="A6" s="10"/>
      <c r="B6" s="10"/>
      <c r="C6" s="10"/>
      <c r="D6" s="10"/>
      <c r="E6" s="10"/>
      <c r="F6" s="10"/>
      <c r="G6" s="10"/>
      <c r="I6" s="10"/>
      <c r="J6" s="8" t="s">
        <v>114</v>
      </c>
      <c r="K6" s="10"/>
      <c r="L6" s="10"/>
      <c r="M6" s="10"/>
      <c r="N6" s="10"/>
      <c r="O6" s="10"/>
      <c r="P6" s="10"/>
    </row>
    <row r="7" spans="1:16" x14ac:dyDescent="0.25">
      <c r="A7" s="10"/>
      <c r="B7" s="10"/>
      <c r="C7" s="10"/>
      <c r="D7" s="10"/>
      <c r="E7" s="10"/>
      <c r="F7" s="10"/>
      <c r="G7" s="10"/>
      <c r="I7" s="10"/>
      <c r="J7" s="8" t="s">
        <v>115</v>
      </c>
      <c r="K7" s="10"/>
      <c r="L7" s="10"/>
      <c r="M7" s="10"/>
      <c r="N7" s="10"/>
      <c r="O7" s="10"/>
      <c r="P7" s="10"/>
    </row>
    <row r="8" spans="1:16" ht="18.75" x14ac:dyDescent="0.25">
      <c r="A8" s="106"/>
      <c r="B8" s="107"/>
      <c r="C8" s="108"/>
      <c r="D8" s="109"/>
      <c r="E8" s="110"/>
      <c r="F8" s="111"/>
      <c r="G8" s="108"/>
      <c r="H8" s="111"/>
      <c r="I8" s="110"/>
      <c r="J8" s="111"/>
      <c r="K8" s="1"/>
      <c r="L8" s="8"/>
      <c r="M8" s="8"/>
      <c r="N8" s="8"/>
      <c r="O8" s="8"/>
      <c r="P8" s="112"/>
    </row>
    <row r="9" spans="1:16" ht="61.5" customHeight="1" x14ac:dyDescent="0.25">
      <c r="A9" s="128" t="s">
        <v>50</v>
      </c>
      <c r="B9" s="128"/>
      <c r="C9" s="128"/>
      <c r="D9" s="128"/>
      <c r="E9" s="128"/>
      <c r="F9" s="128"/>
      <c r="G9" s="128"/>
      <c r="H9" s="128"/>
      <c r="I9" s="128"/>
      <c r="J9" s="128"/>
      <c r="K9" s="113"/>
      <c r="L9" s="113"/>
      <c r="M9" s="113"/>
      <c r="N9" s="113"/>
      <c r="O9" s="113"/>
      <c r="P9" s="113"/>
    </row>
    <row r="10" spans="1:16" x14ac:dyDescent="0.25">
      <c r="B10" s="16" t="s">
        <v>49</v>
      </c>
    </row>
    <row r="11" spans="1:16" s="1" customFormat="1" ht="16.5" thickBot="1" x14ac:dyDescent="0.3"/>
    <row r="12" spans="1:16" x14ac:dyDescent="0.25">
      <c r="A12" s="134" t="s">
        <v>4</v>
      </c>
      <c r="B12" s="132" t="s">
        <v>5</v>
      </c>
      <c r="C12" s="129" t="s">
        <v>0</v>
      </c>
      <c r="D12" s="129" t="s">
        <v>0</v>
      </c>
      <c r="E12" s="130" t="s">
        <v>1</v>
      </c>
      <c r="F12" s="130"/>
      <c r="G12" s="130" t="s">
        <v>2</v>
      </c>
      <c r="H12" s="130"/>
      <c r="I12" s="130" t="s">
        <v>3</v>
      </c>
      <c r="J12" s="131"/>
    </row>
    <row r="13" spans="1:16" s="1" customFormat="1" ht="31.5" x14ac:dyDescent="0.25">
      <c r="A13" s="135"/>
      <c r="B13" s="133"/>
      <c r="C13" s="3" t="s">
        <v>6</v>
      </c>
      <c r="D13" s="4" t="s">
        <v>7</v>
      </c>
      <c r="E13" s="14" t="s">
        <v>6</v>
      </c>
      <c r="F13" s="4" t="s">
        <v>7</v>
      </c>
      <c r="G13" s="3" t="s">
        <v>6</v>
      </c>
      <c r="H13" s="15" t="s">
        <v>7</v>
      </c>
      <c r="I13" s="3" t="s">
        <v>6</v>
      </c>
      <c r="J13" s="104" t="s">
        <v>7</v>
      </c>
    </row>
    <row r="14" spans="1:16" ht="33" customHeight="1" x14ac:dyDescent="0.25">
      <c r="A14" s="114" t="s">
        <v>8</v>
      </c>
      <c r="B14" s="105" t="s">
        <v>9</v>
      </c>
      <c r="C14" s="5">
        <f>E14+I14+G14</f>
        <v>133</v>
      </c>
      <c r="D14" s="6">
        <f>F14+J14+H14</f>
        <v>6704.4798620315642</v>
      </c>
      <c r="E14" s="115">
        <v>133</v>
      </c>
      <c r="F14" s="116">
        <v>6704.4798620315642</v>
      </c>
      <c r="G14" s="115"/>
      <c r="H14" s="116"/>
      <c r="I14" s="115"/>
      <c r="J14" s="117"/>
    </row>
    <row r="15" spans="1:16" ht="19.5" customHeight="1" x14ac:dyDescent="0.25">
      <c r="A15" s="118" t="s">
        <v>10</v>
      </c>
      <c r="B15" s="102" t="s">
        <v>11</v>
      </c>
      <c r="C15" s="5">
        <f t="shared" ref="C15:C25" si="0">E15+I15+G15</f>
        <v>130</v>
      </c>
      <c r="D15" s="6">
        <f t="shared" ref="D15:D25" si="1">F15+J15+H15</f>
        <v>11680.183130442212</v>
      </c>
      <c r="E15" s="115">
        <v>130</v>
      </c>
      <c r="F15" s="116">
        <v>11680.183130442212</v>
      </c>
      <c r="G15" s="115"/>
      <c r="H15" s="116"/>
      <c r="I15" s="115"/>
      <c r="J15" s="117"/>
    </row>
    <row r="16" spans="1:16" ht="34.5" customHeight="1" x14ac:dyDescent="0.25">
      <c r="A16" s="118" t="s">
        <v>12</v>
      </c>
      <c r="B16" s="102" t="s">
        <v>13</v>
      </c>
      <c r="C16" s="5">
        <f t="shared" si="0"/>
        <v>45</v>
      </c>
      <c r="D16" s="6">
        <f t="shared" si="1"/>
        <v>2940.3741175262239</v>
      </c>
      <c r="E16" s="115">
        <v>45</v>
      </c>
      <c r="F16" s="116">
        <v>2940.3741175262239</v>
      </c>
      <c r="G16" s="115"/>
      <c r="H16" s="116"/>
      <c r="I16" s="115"/>
      <c r="J16" s="117"/>
    </row>
    <row r="17" spans="1:10" ht="30.75" customHeight="1" x14ac:dyDescent="0.25">
      <c r="A17" s="118" t="s">
        <v>14</v>
      </c>
      <c r="B17" s="102" t="s">
        <v>15</v>
      </c>
      <c r="C17" s="5">
        <f t="shared" si="0"/>
        <v>899</v>
      </c>
      <c r="D17" s="6">
        <f t="shared" si="1"/>
        <v>21034.629256837357</v>
      </c>
      <c r="E17" s="115"/>
      <c r="F17" s="116"/>
      <c r="G17" s="115">
        <v>899</v>
      </c>
      <c r="H17" s="116">
        <v>21034.629256837357</v>
      </c>
      <c r="I17" s="115"/>
      <c r="J17" s="117"/>
    </row>
    <row r="18" spans="1:10" ht="33" customHeight="1" x14ac:dyDescent="0.25">
      <c r="A18" s="118" t="s">
        <v>16</v>
      </c>
      <c r="B18" s="102" t="s">
        <v>17</v>
      </c>
      <c r="C18" s="5">
        <f t="shared" si="0"/>
        <v>230</v>
      </c>
      <c r="D18" s="6">
        <f t="shared" si="1"/>
        <v>13890.793047465519</v>
      </c>
      <c r="E18" s="115"/>
      <c r="F18" s="116"/>
      <c r="G18" s="115">
        <v>230</v>
      </c>
      <c r="H18" s="116">
        <v>13890.793047465519</v>
      </c>
      <c r="I18" s="115"/>
      <c r="J18" s="117"/>
    </row>
    <row r="19" spans="1:10" ht="31.5" customHeight="1" x14ac:dyDescent="0.25">
      <c r="A19" s="118" t="s">
        <v>18</v>
      </c>
      <c r="B19" s="102" t="s">
        <v>19</v>
      </c>
      <c r="C19" s="5">
        <f t="shared" si="0"/>
        <v>64</v>
      </c>
      <c r="D19" s="6">
        <f t="shared" si="1"/>
        <v>7759.8282422877091</v>
      </c>
      <c r="E19" s="115"/>
      <c r="F19" s="116"/>
      <c r="G19" s="115">
        <v>64</v>
      </c>
      <c r="H19" s="116">
        <v>7759.8282422877091</v>
      </c>
      <c r="I19" s="115"/>
      <c r="J19" s="117"/>
    </row>
    <row r="20" spans="1:10" ht="48" customHeight="1" x14ac:dyDescent="0.25">
      <c r="A20" s="118" t="s">
        <v>20</v>
      </c>
      <c r="B20" s="102" t="s">
        <v>21</v>
      </c>
      <c r="C20" s="5">
        <f t="shared" si="0"/>
        <v>68</v>
      </c>
      <c r="D20" s="6">
        <f t="shared" si="1"/>
        <v>2903.1700679514106</v>
      </c>
      <c r="E20" s="115"/>
      <c r="F20" s="116"/>
      <c r="G20" s="115">
        <v>68</v>
      </c>
      <c r="H20" s="116">
        <v>2903.1700679514106</v>
      </c>
      <c r="I20" s="115"/>
      <c r="J20" s="117"/>
    </row>
    <row r="21" spans="1:10" ht="49.5" customHeight="1" x14ac:dyDescent="0.25">
      <c r="A21" s="118" t="s">
        <v>22</v>
      </c>
      <c r="B21" s="102" t="s">
        <v>23</v>
      </c>
      <c r="C21" s="5">
        <f t="shared" si="0"/>
        <v>6</v>
      </c>
      <c r="D21" s="6">
        <f t="shared" si="1"/>
        <v>523.443937906869</v>
      </c>
      <c r="E21" s="115"/>
      <c r="F21" s="116"/>
      <c r="G21" s="115">
        <v>6</v>
      </c>
      <c r="H21" s="116">
        <v>523.443937906869</v>
      </c>
      <c r="I21" s="115"/>
      <c r="J21" s="117"/>
    </row>
    <row r="22" spans="1:10" ht="48" customHeight="1" x14ac:dyDescent="0.25">
      <c r="A22" s="118" t="s">
        <v>24</v>
      </c>
      <c r="B22" s="102" t="s">
        <v>25</v>
      </c>
      <c r="C22" s="5">
        <f t="shared" si="0"/>
        <v>4</v>
      </c>
      <c r="D22" s="6">
        <f t="shared" si="1"/>
        <v>553.54418342005818</v>
      </c>
      <c r="E22" s="115"/>
      <c r="F22" s="116"/>
      <c r="G22" s="115">
        <v>4</v>
      </c>
      <c r="H22" s="116">
        <v>553.54418342005818</v>
      </c>
      <c r="I22" s="115"/>
      <c r="J22" s="117"/>
    </row>
    <row r="23" spans="1:10" ht="52.5" customHeight="1" x14ac:dyDescent="0.25">
      <c r="A23" s="118" t="s">
        <v>26</v>
      </c>
      <c r="B23" s="102" t="s">
        <v>27</v>
      </c>
      <c r="C23" s="5">
        <f t="shared" si="0"/>
        <v>623</v>
      </c>
      <c r="D23" s="6">
        <f t="shared" si="1"/>
        <v>130348.14045145534</v>
      </c>
      <c r="E23" s="115"/>
      <c r="F23" s="116"/>
      <c r="G23" s="115">
        <v>623</v>
      </c>
      <c r="H23" s="116">
        <v>130348.14045145534</v>
      </c>
      <c r="I23" s="115"/>
      <c r="J23" s="117"/>
    </row>
    <row r="24" spans="1:10" ht="52.5" customHeight="1" x14ac:dyDescent="0.25">
      <c r="A24" s="118" t="s">
        <v>28</v>
      </c>
      <c r="B24" s="102" t="s">
        <v>29</v>
      </c>
      <c r="C24" s="5">
        <f t="shared" si="0"/>
        <v>53</v>
      </c>
      <c r="D24" s="6">
        <f t="shared" si="1"/>
        <v>13741.731559327807</v>
      </c>
      <c r="E24" s="115"/>
      <c r="F24" s="116"/>
      <c r="G24" s="115">
        <v>53</v>
      </c>
      <c r="H24" s="116">
        <v>13741.731559327807</v>
      </c>
      <c r="I24" s="115"/>
      <c r="J24" s="117"/>
    </row>
    <row r="25" spans="1:10" ht="52.5" customHeight="1" x14ac:dyDescent="0.25">
      <c r="A25" s="118" t="s">
        <v>30</v>
      </c>
      <c r="B25" s="102" t="s">
        <v>31</v>
      </c>
      <c r="C25" s="5">
        <f t="shared" si="0"/>
        <v>21</v>
      </c>
      <c r="D25" s="6">
        <f t="shared" si="1"/>
        <v>6404.6117088479568</v>
      </c>
      <c r="E25" s="115"/>
      <c r="F25" s="116"/>
      <c r="G25" s="115">
        <v>21</v>
      </c>
      <c r="H25" s="116">
        <v>6404.6117088479568</v>
      </c>
      <c r="I25" s="115"/>
      <c r="J25" s="117"/>
    </row>
    <row r="26" spans="1:10" ht="52.5" customHeight="1" x14ac:dyDescent="0.25">
      <c r="A26" s="118" t="s">
        <v>32</v>
      </c>
      <c r="B26" s="102" t="s">
        <v>71</v>
      </c>
      <c r="C26" s="5">
        <f t="shared" ref="C26:C41" si="2">E26+I26+G26</f>
        <v>675</v>
      </c>
      <c r="D26" s="6">
        <f t="shared" ref="D26:D41" si="3">F26+J26+H26</f>
        <v>6396.1048168863554</v>
      </c>
      <c r="E26" s="115"/>
      <c r="F26" s="116"/>
      <c r="G26" s="115"/>
      <c r="H26" s="116"/>
      <c r="I26" s="115">
        <v>675</v>
      </c>
      <c r="J26" s="117">
        <v>6396.1048168863554</v>
      </c>
    </row>
    <row r="27" spans="1:10" ht="52.5" customHeight="1" x14ac:dyDescent="0.25">
      <c r="A27" s="118" t="s">
        <v>33</v>
      </c>
      <c r="B27" s="102" t="s">
        <v>73</v>
      </c>
      <c r="C27" s="5">
        <f t="shared" si="2"/>
        <v>2441</v>
      </c>
      <c r="D27" s="6">
        <f t="shared" si="3"/>
        <v>39258.050648533586</v>
      </c>
      <c r="E27" s="115"/>
      <c r="F27" s="116"/>
      <c r="G27" s="115"/>
      <c r="H27" s="116"/>
      <c r="I27" s="115">
        <v>2441</v>
      </c>
      <c r="J27" s="117">
        <v>39258.050648533586</v>
      </c>
    </row>
    <row r="28" spans="1:10" ht="52.5" customHeight="1" x14ac:dyDescent="0.25">
      <c r="A28" s="118" t="s">
        <v>34</v>
      </c>
      <c r="B28" s="102" t="s">
        <v>75</v>
      </c>
      <c r="C28" s="5">
        <f t="shared" si="2"/>
        <v>519</v>
      </c>
      <c r="D28" s="6">
        <f t="shared" si="3"/>
        <v>11174.036376783433</v>
      </c>
      <c r="E28" s="115"/>
      <c r="F28" s="116"/>
      <c r="G28" s="115"/>
      <c r="H28" s="116"/>
      <c r="I28" s="115">
        <v>519</v>
      </c>
      <c r="J28" s="117">
        <v>11174.036376783433</v>
      </c>
    </row>
    <row r="29" spans="1:10" ht="52.5" customHeight="1" x14ac:dyDescent="0.25">
      <c r="A29" s="118" t="s">
        <v>35</v>
      </c>
      <c r="B29" s="102" t="s">
        <v>77</v>
      </c>
      <c r="C29" s="5">
        <f t="shared" si="2"/>
        <v>126</v>
      </c>
      <c r="D29" s="6">
        <f t="shared" si="3"/>
        <v>4083.2263854719486</v>
      </c>
      <c r="E29" s="115"/>
      <c r="F29" s="116"/>
      <c r="G29" s="115"/>
      <c r="H29" s="116"/>
      <c r="I29" s="115">
        <v>126</v>
      </c>
      <c r="J29" s="117">
        <v>4083.2263854719486</v>
      </c>
    </row>
    <row r="30" spans="1:10" ht="52.5" customHeight="1" x14ac:dyDescent="0.25">
      <c r="A30" s="118" t="s">
        <v>36</v>
      </c>
      <c r="B30" s="102" t="s">
        <v>79</v>
      </c>
      <c r="C30" s="5">
        <f t="shared" si="2"/>
        <v>321</v>
      </c>
      <c r="D30" s="6">
        <f t="shared" si="3"/>
        <v>14864.936219401618</v>
      </c>
      <c r="E30" s="115"/>
      <c r="F30" s="116"/>
      <c r="G30" s="115"/>
      <c r="H30" s="116"/>
      <c r="I30" s="115">
        <v>321</v>
      </c>
      <c r="J30" s="117">
        <v>14864.936219401618</v>
      </c>
    </row>
    <row r="31" spans="1:10" ht="52.5" customHeight="1" x14ac:dyDescent="0.25">
      <c r="A31" s="118" t="s">
        <v>37</v>
      </c>
      <c r="B31" s="102" t="s">
        <v>81</v>
      </c>
      <c r="C31" s="5">
        <f t="shared" si="2"/>
        <v>130</v>
      </c>
      <c r="D31" s="6">
        <f t="shared" si="3"/>
        <v>8494.0891615549244</v>
      </c>
      <c r="E31" s="115"/>
      <c r="F31" s="116"/>
      <c r="G31" s="115"/>
      <c r="H31" s="116"/>
      <c r="I31" s="115">
        <v>130</v>
      </c>
      <c r="J31" s="117">
        <v>8494.0891615549244</v>
      </c>
    </row>
    <row r="32" spans="1:10" ht="52.5" customHeight="1" x14ac:dyDescent="0.25">
      <c r="A32" s="118" t="s">
        <v>38</v>
      </c>
      <c r="B32" s="102" t="s">
        <v>83</v>
      </c>
      <c r="C32" s="5">
        <f t="shared" si="2"/>
        <v>38</v>
      </c>
      <c r="D32" s="6">
        <f t="shared" si="3"/>
        <v>3063.5835929780146</v>
      </c>
      <c r="E32" s="115"/>
      <c r="F32" s="116"/>
      <c r="G32" s="115"/>
      <c r="H32" s="116"/>
      <c r="I32" s="115">
        <v>38</v>
      </c>
      <c r="J32" s="117">
        <v>3063.5835929780146</v>
      </c>
    </row>
    <row r="33" spans="1:10" ht="52.5" customHeight="1" x14ac:dyDescent="0.25">
      <c r="A33" s="118" t="s">
        <v>39</v>
      </c>
      <c r="B33" s="102" t="s">
        <v>85</v>
      </c>
      <c r="C33" s="5">
        <f t="shared" si="2"/>
        <v>5</v>
      </c>
      <c r="D33" s="6">
        <f t="shared" si="3"/>
        <v>513.09102160760006</v>
      </c>
      <c r="E33" s="115"/>
      <c r="F33" s="116"/>
      <c r="G33" s="115"/>
      <c r="H33" s="116"/>
      <c r="I33" s="115">
        <v>5</v>
      </c>
      <c r="J33" s="117">
        <v>513.09102160760006</v>
      </c>
    </row>
    <row r="34" spans="1:10" ht="52.5" customHeight="1" x14ac:dyDescent="0.25">
      <c r="A34" s="118" t="s">
        <v>40</v>
      </c>
      <c r="B34" s="102" t="s">
        <v>87</v>
      </c>
      <c r="C34" s="5">
        <f t="shared" si="2"/>
        <v>110</v>
      </c>
      <c r="D34" s="6">
        <f t="shared" si="3"/>
        <v>13473.798460415124</v>
      </c>
      <c r="E34" s="115"/>
      <c r="F34" s="116"/>
      <c r="G34" s="115"/>
      <c r="H34" s="116"/>
      <c r="I34" s="115">
        <v>110</v>
      </c>
      <c r="J34" s="117">
        <v>13473.798460415124</v>
      </c>
    </row>
    <row r="35" spans="1:10" ht="52.5" customHeight="1" x14ac:dyDescent="0.25">
      <c r="A35" s="118" t="s">
        <v>41</v>
      </c>
      <c r="B35" s="102" t="s">
        <v>89</v>
      </c>
      <c r="C35" s="5">
        <f t="shared" si="2"/>
        <v>19</v>
      </c>
      <c r="D35" s="6">
        <f t="shared" si="3"/>
        <v>2935.4601062248412</v>
      </c>
      <c r="E35" s="115"/>
      <c r="F35" s="116"/>
      <c r="G35" s="115"/>
      <c r="H35" s="116"/>
      <c r="I35" s="115">
        <v>19</v>
      </c>
      <c r="J35" s="117">
        <v>2935.4601062248412</v>
      </c>
    </row>
    <row r="36" spans="1:10" ht="52.5" customHeight="1" x14ac:dyDescent="0.25">
      <c r="A36" s="118" t="s">
        <v>42</v>
      </c>
      <c r="B36" s="102" t="s">
        <v>91</v>
      </c>
      <c r="C36" s="5">
        <f t="shared" si="2"/>
        <v>10</v>
      </c>
      <c r="D36" s="6">
        <f t="shared" si="3"/>
        <v>1754.6141594102967</v>
      </c>
      <c r="E36" s="115"/>
      <c r="F36" s="116"/>
      <c r="G36" s="115"/>
      <c r="H36" s="116"/>
      <c r="I36" s="115">
        <v>10</v>
      </c>
      <c r="J36" s="117">
        <v>1754.6141594102967</v>
      </c>
    </row>
    <row r="37" spans="1:10" ht="52.5" customHeight="1" x14ac:dyDescent="0.25">
      <c r="A37" s="118" t="s">
        <v>43</v>
      </c>
      <c r="B37" s="102" t="s">
        <v>93</v>
      </c>
      <c r="C37" s="5">
        <f t="shared" si="2"/>
        <v>182</v>
      </c>
      <c r="D37" s="6">
        <f t="shared" si="3"/>
        <v>34407.955938271203</v>
      </c>
      <c r="E37" s="115"/>
      <c r="F37" s="116"/>
      <c r="G37" s="115"/>
      <c r="H37" s="116"/>
      <c r="I37" s="115">
        <v>182</v>
      </c>
      <c r="J37" s="117">
        <v>34407.955938271203</v>
      </c>
    </row>
    <row r="38" spans="1:10" ht="52.5" customHeight="1" x14ac:dyDescent="0.25">
      <c r="A38" s="118" t="s">
        <v>44</v>
      </c>
      <c r="B38" s="102" t="s">
        <v>95</v>
      </c>
      <c r="C38" s="5">
        <f t="shared" si="2"/>
        <v>28</v>
      </c>
      <c r="D38" s="6">
        <f t="shared" si="3"/>
        <v>5709.5675697124761</v>
      </c>
      <c r="E38" s="115"/>
      <c r="F38" s="116"/>
      <c r="G38" s="115"/>
      <c r="H38" s="116"/>
      <c r="I38" s="115">
        <v>28</v>
      </c>
      <c r="J38" s="117">
        <v>5709.5675697124761</v>
      </c>
    </row>
    <row r="39" spans="1:10" ht="52.5" customHeight="1" x14ac:dyDescent="0.25">
      <c r="A39" s="118" t="s">
        <v>45</v>
      </c>
      <c r="B39" s="102" t="s">
        <v>97</v>
      </c>
      <c r="C39" s="5">
        <f t="shared" si="2"/>
        <v>9</v>
      </c>
      <c r="D39" s="6">
        <f t="shared" si="3"/>
        <v>1936.9753379085903</v>
      </c>
      <c r="E39" s="115"/>
      <c r="F39" s="116"/>
      <c r="G39" s="115"/>
      <c r="H39" s="116"/>
      <c r="I39" s="115">
        <v>9</v>
      </c>
      <c r="J39" s="117">
        <v>1936.9753379085903</v>
      </c>
    </row>
    <row r="40" spans="1:10" ht="52.5" customHeight="1" x14ac:dyDescent="0.25">
      <c r="A40" s="118" t="s">
        <v>46</v>
      </c>
      <c r="B40" s="102" t="s">
        <v>99</v>
      </c>
      <c r="C40" s="5">
        <f t="shared" si="2"/>
        <v>4</v>
      </c>
      <c r="D40" s="6">
        <f t="shared" si="3"/>
        <v>1102.3051676448731</v>
      </c>
      <c r="E40" s="115"/>
      <c r="F40" s="116"/>
      <c r="G40" s="115"/>
      <c r="H40" s="116"/>
      <c r="I40" s="115">
        <v>4</v>
      </c>
      <c r="J40" s="117">
        <v>1102.3051676448731</v>
      </c>
    </row>
    <row r="41" spans="1:10" ht="52.5" customHeight="1" x14ac:dyDescent="0.25">
      <c r="A41" s="119" t="s">
        <v>47</v>
      </c>
      <c r="B41" s="103" t="s">
        <v>101</v>
      </c>
      <c r="C41" s="100">
        <f t="shared" si="2"/>
        <v>21</v>
      </c>
      <c r="D41" s="101">
        <f t="shared" si="3"/>
        <v>7909.3010246951408</v>
      </c>
      <c r="E41" s="120"/>
      <c r="F41" s="121"/>
      <c r="G41" s="120"/>
      <c r="H41" s="121"/>
      <c r="I41" s="120">
        <v>21</v>
      </c>
      <c r="J41" s="122">
        <v>7909.3010246951408</v>
      </c>
    </row>
    <row r="42" spans="1:10" s="7" customFormat="1" ht="16.5" thickBot="1" x14ac:dyDescent="0.3">
      <c r="A42" s="123"/>
      <c r="B42" s="124" t="s">
        <v>0</v>
      </c>
      <c r="C42" s="125">
        <f t="shared" ref="C42:J42" si="4">SUM(C14:C41)</f>
        <v>6914</v>
      </c>
      <c r="D42" s="126">
        <f t="shared" si="4"/>
        <v>375562.02555299998</v>
      </c>
      <c r="E42" s="125">
        <f t="shared" si="4"/>
        <v>308</v>
      </c>
      <c r="F42" s="126">
        <f t="shared" si="4"/>
        <v>21325.037109999997</v>
      </c>
      <c r="G42" s="125">
        <f t="shared" si="4"/>
        <v>1968</v>
      </c>
      <c r="H42" s="126">
        <f t="shared" si="4"/>
        <v>197159.89245550003</v>
      </c>
      <c r="I42" s="125">
        <f t="shared" si="4"/>
        <v>4638</v>
      </c>
      <c r="J42" s="127">
        <f t="shared" si="4"/>
        <v>157077.09598750001</v>
      </c>
    </row>
    <row r="43" spans="1:10" x14ac:dyDescent="0.25">
      <c r="B43" s="11"/>
      <c r="J43" s="10"/>
    </row>
  </sheetData>
  <autoFilter ref="A13:J42" xr:uid="{636108AF-4043-4814-B552-134C65C9D3DC}"/>
  <mergeCells count="7">
    <mergeCell ref="A9:J9"/>
    <mergeCell ref="C12:D12"/>
    <mergeCell ref="E12:F12"/>
    <mergeCell ref="G12:H12"/>
    <mergeCell ref="I12:J12"/>
    <mergeCell ref="B12:B13"/>
    <mergeCell ref="A12:A13"/>
  </mergeCells>
  <printOptions horizontalCentered="1"/>
  <pageMargins left="0.78740157480314965" right="0.39370078740157483" top="0.78740157480314965" bottom="0.39370078740157483" header="0.62992125984251968" footer="0.15748031496062992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30107-00AD-4ABE-9B9B-6851270D909D}">
  <dimension ref="A1:H8"/>
  <sheetViews>
    <sheetView workbookViewId="0">
      <selection activeCell="G3" sqref="G3"/>
    </sheetView>
  </sheetViews>
  <sheetFormatPr defaultRowHeight="15" x14ac:dyDescent="0.25"/>
  <cols>
    <col min="1" max="1" width="27.28515625" style="78" customWidth="1"/>
    <col min="2" max="3" width="9.140625" style="78"/>
    <col min="4" max="4" width="16.85546875" style="97" customWidth="1"/>
    <col min="5" max="6" width="9.140625" style="98"/>
    <col min="7" max="7" width="15.42578125" style="98" customWidth="1"/>
    <col min="8" max="8" width="9.140625" style="79"/>
    <col min="9" max="16384" width="9.140625" style="78"/>
  </cols>
  <sheetData>
    <row r="1" spans="1:8" x14ac:dyDescent="0.25">
      <c r="A1" s="78" t="s">
        <v>110</v>
      </c>
      <c r="B1" s="136" t="s">
        <v>0</v>
      </c>
      <c r="C1" s="136"/>
      <c r="D1" s="136"/>
      <c r="E1" s="137" t="s">
        <v>111</v>
      </c>
      <c r="F1" s="137"/>
      <c r="G1" s="137"/>
    </row>
    <row r="2" spans="1:8" s="85" customFormat="1" x14ac:dyDescent="0.25">
      <c r="A2" s="80" t="s">
        <v>112</v>
      </c>
      <c r="B2" s="80" t="s">
        <v>6</v>
      </c>
      <c r="C2" s="80" t="s">
        <v>113</v>
      </c>
      <c r="D2" s="81" t="s">
        <v>7</v>
      </c>
      <c r="E2" s="82" t="s">
        <v>6</v>
      </c>
      <c r="F2" s="82" t="s">
        <v>113</v>
      </c>
      <c r="G2" s="83" t="s">
        <v>7</v>
      </c>
      <c r="H2" s="84"/>
    </row>
    <row r="3" spans="1:8" ht="15.75" x14ac:dyDescent="0.25">
      <c r="A3" s="86" t="s">
        <v>1</v>
      </c>
      <c r="B3" s="87">
        <v>237</v>
      </c>
      <c r="C3" s="88">
        <v>84.2</v>
      </c>
      <c r="D3" s="89">
        <f>B3*C3</f>
        <v>19955.400000000001</v>
      </c>
      <c r="E3" s="90">
        <f>КС!$E$42</f>
        <v>308</v>
      </c>
      <c r="F3" s="91">
        <f>G3/E3</f>
        <v>54.423818181818184</v>
      </c>
      <c r="G3" s="91">
        <f>D3*0.84</f>
        <v>16762.536</v>
      </c>
      <c r="H3" s="79">
        <v>0.84</v>
      </c>
    </row>
    <row r="4" spans="1:8" ht="15.75" x14ac:dyDescent="0.25">
      <c r="A4" s="86" t="s">
        <v>54</v>
      </c>
      <c r="B4" s="87">
        <v>1043</v>
      </c>
      <c r="C4" s="88">
        <v>84.2</v>
      </c>
      <c r="D4" s="89">
        <f t="shared" ref="D4:D6" si="0">B4*C4</f>
        <v>87820.6</v>
      </c>
      <c r="E4" s="90"/>
      <c r="F4" s="90"/>
      <c r="G4" s="91"/>
      <c r="H4" s="79">
        <v>0</v>
      </c>
    </row>
    <row r="5" spans="1:8" ht="15.75" x14ac:dyDescent="0.25">
      <c r="A5" s="86" t="s">
        <v>2</v>
      </c>
      <c r="B5" s="87">
        <v>3303</v>
      </c>
      <c r="C5" s="88">
        <v>84.2</v>
      </c>
      <c r="D5" s="89">
        <f t="shared" si="0"/>
        <v>278112.60000000003</v>
      </c>
      <c r="E5" s="90">
        <f>КС!$G$42</f>
        <v>1968</v>
      </c>
      <c r="F5" s="91">
        <f t="shared" ref="F5:F7" si="1">G5/E5</f>
        <v>111.21677652439027</v>
      </c>
      <c r="G5" s="91">
        <f>D5*0.787</f>
        <v>218874.61620000005</v>
      </c>
      <c r="H5" s="79">
        <v>0.78700000000000003</v>
      </c>
    </row>
    <row r="6" spans="1:8" ht="15.75" x14ac:dyDescent="0.25">
      <c r="A6" s="86" t="s">
        <v>3</v>
      </c>
      <c r="B6" s="87">
        <v>3403</v>
      </c>
      <c r="C6" s="88">
        <v>84.2</v>
      </c>
      <c r="D6" s="89">
        <f t="shared" si="0"/>
        <v>286532.60000000003</v>
      </c>
      <c r="E6" s="90">
        <f>КС!$I$42</f>
        <v>4638</v>
      </c>
      <c r="F6" s="91">
        <f t="shared" si="1"/>
        <v>36.449813281586898</v>
      </c>
      <c r="G6" s="91">
        <f>D6*0.59</f>
        <v>169054.23400000003</v>
      </c>
      <c r="H6" s="79">
        <v>0.59</v>
      </c>
    </row>
    <row r="7" spans="1:8" ht="15.75" x14ac:dyDescent="0.25">
      <c r="A7" s="92" t="s">
        <v>0</v>
      </c>
      <c r="B7" s="93">
        <f>SUM(B3:B6)</f>
        <v>7986</v>
      </c>
      <c r="C7" s="93"/>
      <c r="D7" s="94">
        <f>SUM(D3:D6)</f>
        <v>672421.20000000007</v>
      </c>
      <c r="E7" s="95">
        <f>SUM(E3:E6)</f>
        <v>6914</v>
      </c>
      <c r="F7" s="96">
        <f t="shared" si="1"/>
        <v>58.532164622505071</v>
      </c>
      <c r="G7" s="96">
        <f>SUM(G3:G6)</f>
        <v>404691.38620000007</v>
      </c>
    </row>
    <row r="8" spans="1:8" x14ac:dyDescent="0.25">
      <c r="G8" s="99">
        <f>G7/D7</f>
        <v>0.60184209867267724</v>
      </c>
    </row>
  </sheetData>
  <mergeCells count="2">
    <mergeCell ref="B1:D1"/>
    <mergeCell ref="E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8BEC5-5EB0-42DA-99C1-1556FF374E6F}">
  <dimension ref="A1:R38"/>
  <sheetViews>
    <sheetView workbookViewId="0">
      <pane xSplit="3" ySplit="3" topLeftCell="D10" activePane="bottomRight" state="frozen"/>
      <selection pane="topRight" activeCell="D1" sqref="D1"/>
      <selection pane="bottomLeft" activeCell="A4" sqref="A4"/>
      <selection pane="bottomRight" activeCell="O16" sqref="O16"/>
    </sheetView>
  </sheetViews>
  <sheetFormatPr defaultRowHeight="15" x14ac:dyDescent="0.25"/>
  <cols>
    <col min="1" max="1" width="11.85546875" style="17" bestFit="1" customWidth="1"/>
    <col min="2" max="2" width="32.85546875" style="17" customWidth="1"/>
    <col min="3" max="3" width="11.140625" style="18" customWidth="1"/>
    <col min="4" max="4" width="9" style="19" customWidth="1"/>
    <col min="5" max="5" width="14.7109375" style="20" bestFit="1" customWidth="1"/>
    <col min="6" max="6" width="8.140625" style="17" customWidth="1"/>
    <col min="7" max="7" width="10.140625" style="19" customWidth="1"/>
    <col min="8" max="8" width="16.5703125" style="20" bestFit="1" customWidth="1"/>
    <col min="9" max="9" width="7.28515625" style="19" customWidth="1"/>
    <col min="10" max="10" width="16.42578125" style="20" customWidth="1"/>
    <col min="11" max="11" width="6.140625" style="19" customWidth="1"/>
    <col min="12" max="12" width="15.28515625" style="20" bestFit="1" customWidth="1"/>
    <col min="13" max="13" width="7.42578125" style="20" customWidth="1"/>
    <col min="14" max="14" width="8.7109375" style="19" customWidth="1"/>
    <col min="15" max="15" width="18.7109375" style="20" customWidth="1"/>
    <col min="16" max="17" width="9.140625" style="20"/>
    <col min="18" max="18" width="15" style="74" customWidth="1"/>
    <col min="19" max="16384" width="9.140625" style="20"/>
  </cols>
  <sheetData>
    <row r="1" spans="1:18" x14ac:dyDescent="0.25">
      <c r="B1" s="30" t="s">
        <v>102</v>
      </c>
      <c r="D1" s="138" t="s">
        <v>109</v>
      </c>
      <c r="E1" s="138"/>
      <c r="F1" s="35"/>
      <c r="H1" s="19"/>
      <c r="J1" s="19"/>
      <c r="L1" s="19"/>
      <c r="M1" s="19"/>
      <c r="O1" s="19"/>
    </row>
    <row r="2" spans="1:18" x14ac:dyDescent="0.25">
      <c r="A2" s="143" t="s">
        <v>51</v>
      </c>
      <c r="B2" s="143" t="s">
        <v>52</v>
      </c>
      <c r="C2" s="145" t="s">
        <v>53</v>
      </c>
      <c r="D2" s="139" t="s">
        <v>1</v>
      </c>
      <c r="E2" s="140"/>
      <c r="F2" s="36"/>
      <c r="G2" s="147" t="s">
        <v>54</v>
      </c>
      <c r="H2" s="139" t="s">
        <v>54</v>
      </c>
      <c r="I2" s="139" t="s">
        <v>55</v>
      </c>
      <c r="J2" s="139" t="s">
        <v>55</v>
      </c>
      <c r="K2" s="139" t="s">
        <v>2</v>
      </c>
      <c r="L2" s="140" t="s">
        <v>2</v>
      </c>
      <c r="M2" s="21"/>
      <c r="N2" s="141" t="s">
        <v>55</v>
      </c>
      <c r="O2" s="142" t="s">
        <v>55</v>
      </c>
      <c r="P2" s="21"/>
      <c r="R2" s="18" t="s">
        <v>0</v>
      </c>
    </row>
    <row r="3" spans="1:18" x14ac:dyDescent="0.25">
      <c r="A3" s="144"/>
      <c r="B3" s="144"/>
      <c r="C3" s="146"/>
      <c r="D3" s="22" t="s">
        <v>6</v>
      </c>
      <c r="E3" s="39" t="s">
        <v>56</v>
      </c>
      <c r="F3" s="37" t="s">
        <v>103</v>
      </c>
      <c r="G3" s="40" t="s">
        <v>6</v>
      </c>
      <c r="H3" s="22" t="s">
        <v>56</v>
      </c>
      <c r="I3" s="22" t="s">
        <v>6</v>
      </c>
      <c r="J3" s="22" t="s">
        <v>56</v>
      </c>
      <c r="K3" s="22" t="s">
        <v>6</v>
      </c>
      <c r="L3" s="39" t="s">
        <v>56</v>
      </c>
      <c r="M3" s="37" t="s">
        <v>103</v>
      </c>
      <c r="N3" s="40" t="s">
        <v>6</v>
      </c>
      <c r="O3" s="22" t="s">
        <v>56</v>
      </c>
      <c r="P3" s="37" t="s">
        <v>103</v>
      </c>
    </row>
    <row r="4" spans="1:18" x14ac:dyDescent="0.25">
      <c r="A4" s="31" t="s">
        <v>8</v>
      </c>
      <c r="B4" s="32" t="s">
        <v>57</v>
      </c>
      <c r="C4" s="23" t="s">
        <v>8</v>
      </c>
      <c r="D4" s="24">
        <v>60</v>
      </c>
      <c r="E4" s="25">
        <v>6037689.1399999969</v>
      </c>
      <c r="F4" s="41">
        <f>E4/$E$32</f>
        <v>0.30702946800164876</v>
      </c>
      <c r="G4" s="24"/>
      <c r="H4" s="25"/>
      <c r="I4" s="24"/>
      <c r="J4" s="25"/>
      <c r="K4" s="24"/>
      <c r="L4" s="25"/>
      <c r="M4" s="43"/>
      <c r="N4" s="24"/>
      <c r="O4" s="25"/>
    </row>
    <row r="5" spans="1:18" x14ac:dyDescent="0.25">
      <c r="A5" s="33" t="s">
        <v>10</v>
      </c>
      <c r="B5" s="34" t="s">
        <v>58</v>
      </c>
      <c r="C5" s="23" t="s">
        <v>10</v>
      </c>
      <c r="D5" s="26">
        <v>62</v>
      </c>
      <c r="E5" s="27">
        <v>10702422.889999997</v>
      </c>
      <c r="F5" s="41">
        <f t="shared" ref="F5:F6" si="0">E5/$E$32</f>
        <v>0.54424120388638775</v>
      </c>
      <c r="G5" s="26"/>
      <c r="H5" s="27"/>
      <c r="I5" s="26"/>
      <c r="J5" s="27"/>
      <c r="K5" s="26"/>
      <c r="L5" s="27"/>
      <c r="M5" s="44"/>
      <c r="N5" s="26"/>
      <c r="O5" s="27"/>
    </row>
    <row r="6" spans="1:18" x14ac:dyDescent="0.25">
      <c r="A6" s="33" t="s">
        <v>12</v>
      </c>
      <c r="B6" s="34" t="s">
        <v>59</v>
      </c>
      <c r="C6" s="23" t="s">
        <v>12</v>
      </c>
      <c r="D6" s="26">
        <v>20</v>
      </c>
      <c r="E6" s="27">
        <v>2924740.27</v>
      </c>
      <c r="F6" s="41">
        <f t="shared" si="0"/>
        <v>0.14872932811196354</v>
      </c>
      <c r="G6" s="26"/>
      <c r="H6" s="27"/>
      <c r="I6" s="26"/>
      <c r="J6" s="27"/>
      <c r="K6" s="26"/>
      <c r="L6" s="27"/>
      <c r="M6" s="44"/>
      <c r="N6" s="26"/>
      <c r="O6" s="27"/>
    </row>
    <row r="7" spans="1:18" x14ac:dyDescent="0.25">
      <c r="A7" s="33" t="s">
        <v>14</v>
      </c>
      <c r="B7" s="34" t="s">
        <v>60</v>
      </c>
      <c r="C7" s="23" t="s">
        <v>14</v>
      </c>
      <c r="D7" s="26" t="s">
        <v>61</v>
      </c>
      <c r="E7" s="27"/>
      <c r="F7" s="42"/>
      <c r="G7" s="26"/>
      <c r="H7" s="27"/>
      <c r="I7" s="26"/>
      <c r="J7" s="27"/>
      <c r="K7" s="26">
        <v>505</v>
      </c>
      <c r="L7" s="27">
        <v>22425270.589999869</v>
      </c>
      <c r="M7" s="41">
        <f t="shared" ref="M7:M15" si="1">L7/$L$32</f>
        <v>0.10692411068525452</v>
      </c>
      <c r="O7" s="27"/>
    </row>
    <row r="8" spans="1:18" x14ac:dyDescent="0.25">
      <c r="A8" s="33" t="s">
        <v>16</v>
      </c>
      <c r="B8" s="34" t="s">
        <v>62</v>
      </c>
      <c r="C8" s="23" t="s">
        <v>16</v>
      </c>
      <c r="D8" s="26" t="s">
        <v>61</v>
      </c>
      <c r="E8" s="27"/>
      <c r="F8" s="42"/>
      <c r="G8" s="26"/>
      <c r="H8" s="27"/>
      <c r="I8" s="26"/>
      <c r="J8" s="27"/>
      <c r="K8" s="26">
        <v>136</v>
      </c>
      <c r="L8" s="27">
        <v>15503898.450000023</v>
      </c>
      <c r="M8" s="41">
        <f t="shared" si="1"/>
        <v>7.3922878534183084E-2</v>
      </c>
      <c r="O8" s="27"/>
    </row>
    <row r="9" spans="1:18" x14ac:dyDescent="0.25">
      <c r="A9" s="33" t="s">
        <v>18</v>
      </c>
      <c r="B9" s="34" t="s">
        <v>63</v>
      </c>
      <c r="C9" s="23" t="s">
        <v>18</v>
      </c>
      <c r="D9" s="26" t="s">
        <v>61</v>
      </c>
      <c r="E9" s="27"/>
      <c r="F9" s="42"/>
      <c r="G9" s="26"/>
      <c r="H9" s="27"/>
      <c r="I9" s="26"/>
      <c r="J9" s="27"/>
      <c r="K9" s="26">
        <v>43</v>
      </c>
      <c r="L9" s="27">
        <v>8653906.1600000001</v>
      </c>
      <c r="M9" s="41">
        <f t="shared" si="1"/>
        <v>4.1261986846404933E-2</v>
      </c>
      <c r="O9" s="27"/>
    </row>
    <row r="10" spans="1:18" x14ac:dyDescent="0.25">
      <c r="A10" s="33" t="s">
        <v>20</v>
      </c>
      <c r="B10" s="34" t="s">
        <v>64</v>
      </c>
      <c r="C10" s="23" t="s">
        <v>20</v>
      </c>
      <c r="D10" s="26" t="s">
        <v>61</v>
      </c>
      <c r="E10" s="27"/>
      <c r="F10" s="42"/>
      <c r="G10" s="26"/>
      <c r="H10" s="27"/>
      <c r="I10" s="26"/>
      <c r="J10" s="27"/>
      <c r="K10" s="26">
        <v>32</v>
      </c>
      <c r="L10" s="27">
        <v>2424808</v>
      </c>
      <c r="M10" s="41">
        <f t="shared" si="1"/>
        <v>1.1561530013292569E-2</v>
      </c>
      <c r="O10" s="27"/>
    </row>
    <row r="11" spans="1:18" x14ac:dyDescent="0.25">
      <c r="A11" s="33" t="s">
        <v>22</v>
      </c>
      <c r="B11" s="34" t="s">
        <v>65</v>
      </c>
      <c r="C11" s="23" t="s">
        <v>22</v>
      </c>
      <c r="D11" s="26" t="s">
        <v>61</v>
      </c>
      <c r="E11" s="27"/>
      <c r="F11" s="42"/>
      <c r="G11" s="26"/>
      <c r="H11" s="27"/>
      <c r="I11" s="26"/>
      <c r="J11" s="27"/>
      <c r="K11" s="26">
        <v>4</v>
      </c>
      <c r="L11" s="27">
        <v>614805.28</v>
      </c>
      <c r="M11" s="41">
        <f t="shared" si="1"/>
        <v>2.9314031036893401E-3</v>
      </c>
      <c r="O11" s="27"/>
    </row>
    <row r="12" spans="1:18" x14ac:dyDescent="0.25">
      <c r="A12" s="33" t="s">
        <v>24</v>
      </c>
      <c r="B12" s="34" t="s">
        <v>66</v>
      </c>
      <c r="C12" s="23" t="s">
        <v>24</v>
      </c>
      <c r="D12" s="26" t="s">
        <v>61</v>
      </c>
      <c r="E12" s="27"/>
      <c r="F12" s="42"/>
      <c r="G12" s="26"/>
      <c r="H12" s="27"/>
      <c r="I12" s="26"/>
      <c r="J12" s="27"/>
      <c r="K12" s="26">
        <v>3</v>
      </c>
      <c r="L12" s="27">
        <v>650159.19000000006</v>
      </c>
      <c r="M12" s="41">
        <f t="shared" si="1"/>
        <v>3.099971209515552E-3</v>
      </c>
      <c r="O12" s="27"/>
    </row>
    <row r="13" spans="1:18" x14ac:dyDescent="0.25">
      <c r="A13" s="33" t="s">
        <v>26</v>
      </c>
      <c r="B13" s="34" t="s">
        <v>67</v>
      </c>
      <c r="C13" s="23" t="s">
        <v>26</v>
      </c>
      <c r="D13" s="26" t="s">
        <v>61</v>
      </c>
      <c r="E13" s="27"/>
      <c r="F13" s="42"/>
      <c r="G13" s="26"/>
      <c r="H13" s="27"/>
      <c r="I13" s="26"/>
      <c r="J13" s="27"/>
      <c r="K13" s="26">
        <v>429</v>
      </c>
      <c r="L13" s="27">
        <v>138538214.40000021</v>
      </c>
      <c r="M13" s="41">
        <f t="shared" si="1"/>
        <v>0.66055280408740125</v>
      </c>
      <c r="O13" s="27"/>
    </row>
    <row r="14" spans="1:18" x14ac:dyDescent="0.25">
      <c r="A14" s="33" t="s">
        <v>28</v>
      </c>
      <c r="B14" s="34" t="s">
        <v>68</v>
      </c>
      <c r="C14" s="23" t="s">
        <v>28</v>
      </c>
      <c r="D14" s="26" t="s">
        <v>61</v>
      </c>
      <c r="E14" s="27"/>
      <c r="F14" s="42"/>
      <c r="G14" s="26"/>
      <c r="H14" s="27"/>
      <c r="I14" s="26"/>
      <c r="J14" s="27"/>
      <c r="K14" s="26">
        <v>32</v>
      </c>
      <c r="L14" s="27">
        <v>13397190.969999997</v>
      </c>
      <c r="M14" s="41">
        <f t="shared" si="1"/>
        <v>6.3878057765178575E-2</v>
      </c>
      <c r="O14" s="27"/>
    </row>
    <row r="15" spans="1:18" x14ac:dyDescent="0.25">
      <c r="A15" s="33" t="s">
        <v>30</v>
      </c>
      <c r="B15" s="34" t="s">
        <v>69</v>
      </c>
      <c r="C15" s="23" t="s">
        <v>30</v>
      </c>
      <c r="D15" s="26" t="s">
        <v>61</v>
      </c>
      <c r="E15" s="27"/>
      <c r="F15" s="42"/>
      <c r="G15" s="26"/>
      <c r="H15" s="27"/>
      <c r="I15" s="26"/>
      <c r="J15" s="27"/>
      <c r="K15" s="26">
        <v>14</v>
      </c>
      <c r="L15" s="27">
        <v>7522465.7499999963</v>
      </c>
      <c r="M15" s="41">
        <f t="shared" si="1"/>
        <v>3.5867257755084259E-2</v>
      </c>
      <c r="O15" s="27"/>
    </row>
    <row r="16" spans="1:18" x14ac:dyDescent="0.25">
      <c r="A16" s="33" t="s">
        <v>70</v>
      </c>
      <c r="B16" s="34" t="s">
        <v>71</v>
      </c>
      <c r="C16" s="23" t="s">
        <v>32</v>
      </c>
      <c r="D16" s="26" t="s">
        <v>61</v>
      </c>
      <c r="E16" s="27"/>
      <c r="F16" s="42"/>
      <c r="G16" s="26">
        <v>416</v>
      </c>
      <c r="H16" s="27">
        <v>4956666.6700000511</v>
      </c>
      <c r="I16" s="26">
        <v>46</v>
      </c>
      <c r="J16" s="27">
        <v>573076.73999999987</v>
      </c>
      <c r="K16" s="26"/>
      <c r="L16" s="27"/>
      <c r="M16" s="44"/>
      <c r="N16" s="38">
        <v>462</v>
      </c>
      <c r="O16" s="29">
        <v>5529743.41000007</v>
      </c>
      <c r="P16" s="41">
        <f>O16/$O$32</f>
        <v>4.0719525508641621E-2</v>
      </c>
      <c r="Q16" s="28"/>
      <c r="R16" s="75"/>
    </row>
    <row r="17" spans="1:18" x14ac:dyDescent="0.25">
      <c r="A17" s="33" t="s">
        <v>72</v>
      </c>
      <c r="B17" s="34" t="s">
        <v>73</v>
      </c>
      <c r="C17" s="23" t="s">
        <v>33</v>
      </c>
      <c r="D17" s="26" t="s">
        <v>61</v>
      </c>
      <c r="E17" s="27"/>
      <c r="F17" s="42"/>
      <c r="G17" s="26">
        <v>1475</v>
      </c>
      <c r="H17" s="27">
        <v>29491158.47000036</v>
      </c>
      <c r="I17" s="26">
        <v>214</v>
      </c>
      <c r="J17" s="27">
        <v>4449333.919999985</v>
      </c>
      <c r="K17" s="26"/>
      <c r="L17" s="27"/>
      <c r="M17" s="44"/>
      <c r="N17" s="38">
        <v>1689</v>
      </c>
      <c r="O17" s="29">
        <v>33940492.390000612</v>
      </c>
      <c r="P17" s="41">
        <f t="shared" ref="P17:P31" si="2">O17/$O$32</f>
        <v>0.24992854879146537</v>
      </c>
      <c r="Q17" s="28"/>
      <c r="R17" s="75"/>
    </row>
    <row r="18" spans="1:18" x14ac:dyDescent="0.25">
      <c r="A18" s="33" t="s">
        <v>74</v>
      </c>
      <c r="B18" s="34" t="s">
        <v>75</v>
      </c>
      <c r="C18" s="23" t="s">
        <v>34</v>
      </c>
      <c r="D18" s="26" t="s">
        <v>61</v>
      </c>
      <c r="E18" s="27"/>
      <c r="F18" s="42"/>
      <c r="G18" s="26">
        <v>312</v>
      </c>
      <c r="H18" s="27">
        <v>8669013.7200000007</v>
      </c>
      <c r="I18" s="26">
        <v>35</v>
      </c>
      <c r="J18" s="27">
        <v>991483.68999999959</v>
      </c>
      <c r="K18" s="26"/>
      <c r="L18" s="27"/>
      <c r="M18" s="44"/>
      <c r="N18" s="38">
        <v>347</v>
      </c>
      <c r="O18" s="29">
        <v>9660497.4100000151</v>
      </c>
      <c r="P18" s="41">
        <f t="shared" si="2"/>
        <v>7.1137273747871224E-2</v>
      </c>
      <c r="Q18" s="28"/>
      <c r="R18" s="75"/>
    </row>
    <row r="19" spans="1:18" x14ac:dyDescent="0.25">
      <c r="A19" s="33" t="s">
        <v>76</v>
      </c>
      <c r="B19" s="34" t="s">
        <v>77</v>
      </c>
      <c r="C19" s="23" t="s">
        <v>35</v>
      </c>
      <c r="D19" s="26" t="s">
        <v>61</v>
      </c>
      <c r="E19" s="27"/>
      <c r="F19" s="42"/>
      <c r="G19" s="26">
        <v>85</v>
      </c>
      <c r="H19" s="27">
        <v>3186187.6000000038</v>
      </c>
      <c r="I19" s="26">
        <v>9</v>
      </c>
      <c r="J19" s="27">
        <v>343960.02</v>
      </c>
      <c r="K19" s="26"/>
      <c r="L19" s="27"/>
      <c r="M19" s="44"/>
      <c r="N19" s="38">
        <v>94</v>
      </c>
      <c r="O19" s="29">
        <v>3530147.620000002</v>
      </c>
      <c r="P19" s="41">
        <f t="shared" si="2"/>
        <v>2.5995046316599119E-2</v>
      </c>
      <c r="Q19" s="28"/>
      <c r="R19" s="75"/>
    </row>
    <row r="20" spans="1:18" x14ac:dyDescent="0.25">
      <c r="A20" s="33" t="s">
        <v>78</v>
      </c>
      <c r="B20" s="34" t="s">
        <v>79</v>
      </c>
      <c r="C20" s="23" t="s">
        <v>36</v>
      </c>
      <c r="D20" s="26" t="s">
        <v>61</v>
      </c>
      <c r="E20" s="27"/>
      <c r="F20" s="42"/>
      <c r="G20" s="26">
        <v>226</v>
      </c>
      <c r="H20" s="27">
        <v>11640536.349999961</v>
      </c>
      <c r="I20" s="26">
        <v>23</v>
      </c>
      <c r="J20" s="27">
        <v>1210923.3199999998</v>
      </c>
      <c r="K20" s="26"/>
      <c r="L20" s="27"/>
      <c r="M20" s="44"/>
      <c r="N20" s="38">
        <v>249</v>
      </c>
      <c r="O20" s="29">
        <v>12851459.669999957</v>
      </c>
      <c r="P20" s="41">
        <f t="shared" si="2"/>
        <v>9.4634651385358884E-2</v>
      </c>
      <c r="Q20" s="28"/>
      <c r="R20" s="75"/>
    </row>
    <row r="21" spans="1:18" x14ac:dyDescent="0.25">
      <c r="A21" s="33" t="s">
        <v>80</v>
      </c>
      <c r="B21" s="34" t="s">
        <v>81</v>
      </c>
      <c r="C21" s="23" t="s">
        <v>37</v>
      </c>
      <c r="D21" s="26" t="s">
        <v>61</v>
      </c>
      <c r="E21" s="27"/>
      <c r="F21" s="42"/>
      <c r="G21" s="26">
        <v>88</v>
      </c>
      <c r="H21" s="27">
        <v>6023064.9599999953</v>
      </c>
      <c r="I21" s="26">
        <v>20</v>
      </c>
      <c r="J21" s="27">
        <v>1320487.8600000001</v>
      </c>
      <c r="K21" s="26"/>
      <c r="L21" s="27"/>
      <c r="M21" s="44"/>
      <c r="N21" s="38">
        <v>108</v>
      </c>
      <c r="O21" s="29">
        <v>7343552.8199999984</v>
      </c>
      <c r="P21" s="41">
        <f t="shared" si="2"/>
        <v>5.4075924361568745E-2</v>
      </c>
      <c r="Q21" s="28"/>
      <c r="R21" s="75"/>
    </row>
    <row r="22" spans="1:18" x14ac:dyDescent="0.25">
      <c r="A22" s="33" t="s">
        <v>82</v>
      </c>
      <c r="B22" s="34" t="s">
        <v>83</v>
      </c>
      <c r="C22" s="23" t="s">
        <v>38</v>
      </c>
      <c r="D22" s="26" t="s">
        <v>61</v>
      </c>
      <c r="E22" s="27"/>
      <c r="F22" s="42"/>
      <c r="G22" s="26">
        <v>27</v>
      </c>
      <c r="H22" s="27">
        <v>2552441.2200000007</v>
      </c>
      <c r="I22" s="26">
        <v>1</v>
      </c>
      <c r="J22" s="27">
        <v>96175.66</v>
      </c>
      <c r="K22" s="26"/>
      <c r="L22" s="27"/>
      <c r="M22" s="44"/>
      <c r="N22" s="38">
        <v>28</v>
      </c>
      <c r="O22" s="29">
        <v>2648616.8800000008</v>
      </c>
      <c r="P22" s="41">
        <f t="shared" si="2"/>
        <v>1.950369386267372E-2</v>
      </c>
      <c r="Q22" s="28"/>
      <c r="R22" s="75"/>
    </row>
    <row r="23" spans="1:18" x14ac:dyDescent="0.25">
      <c r="A23" s="33" t="s">
        <v>84</v>
      </c>
      <c r="B23" s="34" t="s">
        <v>85</v>
      </c>
      <c r="C23" s="23" t="s">
        <v>39</v>
      </c>
      <c r="D23" s="26" t="s">
        <v>61</v>
      </c>
      <c r="E23" s="27"/>
      <c r="F23" s="42"/>
      <c r="G23" s="26">
        <v>4</v>
      </c>
      <c r="H23" s="27">
        <v>443592.12</v>
      </c>
      <c r="I23" s="26"/>
      <c r="J23" s="27"/>
      <c r="K23" s="26"/>
      <c r="L23" s="27"/>
      <c r="M23" s="44"/>
      <c r="N23" s="38">
        <v>4</v>
      </c>
      <c r="O23" s="29">
        <v>443592.12</v>
      </c>
      <c r="P23" s="41">
        <f t="shared" si="2"/>
        <v>3.2664916446407382E-3</v>
      </c>
      <c r="Q23" s="28"/>
      <c r="R23" s="75"/>
    </row>
    <row r="24" spans="1:18" x14ac:dyDescent="0.25">
      <c r="A24" s="33" t="s">
        <v>86</v>
      </c>
      <c r="B24" s="34" t="s">
        <v>87</v>
      </c>
      <c r="C24" s="23" t="s">
        <v>40</v>
      </c>
      <c r="D24" s="26" t="s">
        <v>61</v>
      </c>
      <c r="E24" s="27"/>
      <c r="F24" s="42"/>
      <c r="G24" s="26">
        <v>91</v>
      </c>
      <c r="H24" s="27">
        <v>11648753.479999989</v>
      </c>
      <c r="I24" s="26"/>
      <c r="J24" s="27"/>
      <c r="K24" s="26"/>
      <c r="L24" s="27"/>
      <c r="M24" s="44"/>
      <c r="N24" s="38">
        <v>91</v>
      </c>
      <c r="O24" s="29">
        <v>11648753.479999989</v>
      </c>
      <c r="P24" s="41">
        <f t="shared" si="2"/>
        <v>8.5778250328025871E-2</v>
      </c>
      <c r="Q24" s="28"/>
      <c r="R24" s="75"/>
    </row>
    <row r="25" spans="1:18" x14ac:dyDescent="0.25">
      <c r="A25" s="33" t="s">
        <v>88</v>
      </c>
      <c r="B25" s="34" t="s">
        <v>89</v>
      </c>
      <c r="C25" s="23" t="s">
        <v>41</v>
      </c>
      <c r="D25" s="26" t="s">
        <v>61</v>
      </c>
      <c r="E25" s="27"/>
      <c r="F25" s="42"/>
      <c r="G25" s="26">
        <v>18</v>
      </c>
      <c r="H25" s="27">
        <v>2537847.9</v>
      </c>
      <c r="I25" s="26"/>
      <c r="J25" s="27"/>
      <c r="K25" s="26"/>
      <c r="L25" s="27"/>
      <c r="M25" s="44"/>
      <c r="N25" s="38">
        <v>18</v>
      </c>
      <c r="O25" s="29">
        <v>2537847.9</v>
      </c>
      <c r="P25" s="41">
        <f t="shared" si="2"/>
        <v>1.868802124059157E-2</v>
      </c>
      <c r="Q25" s="28"/>
      <c r="R25" s="75"/>
    </row>
    <row r="26" spans="1:18" x14ac:dyDescent="0.25">
      <c r="A26" s="33" t="s">
        <v>90</v>
      </c>
      <c r="B26" s="34" t="s">
        <v>91</v>
      </c>
      <c r="C26" s="23" t="s">
        <v>42</v>
      </c>
      <c r="D26" s="26" t="s">
        <v>61</v>
      </c>
      <c r="E26" s="27"/>
      <c r="F26" s="42"/>
      <c r="G26" s="26">
        <v>8</v>
      </c>
      <c r="H26" s="27">
        <v>1516949.1999999997</v>
      </c>
      <c r="I26" s="26"/>
      <c r="J26" s="27"/>
      <c r="K26" s="26"/>
      <c r="L26" s="27"/>
      <c r="M26" s="44"/>
      <c r="N26" s="38">
        <v>8</v>
      </c>
      <c r="O26" s="29">
        <v>1516949.1999999997</v>
      </c>
      <c r="P26" s="41">
        <f t="shared" si="2"/>
        <v>1.1170401059298464E-2</v>
      </c>
      <c r="Q26" s="28"/>
      <c r="R26" s="75"/>
    </row>
    <row r="27" spans="1:18" x14ac:dyDescent="0.25">
      <c r="A27" s="33" t="s">
        <v>92</v>
      </c>
      <c r="B27" s="34" t="s">
        <v>93</v>
      </c>
      <c r="C27" s="23" t="s">
        <v>43</v>
      </c>
      <c r="D27" s="26" t="s">
        <v>61</v>
      </c>
      <c r="E27" s="27"/>
      <c r="F27" s="42"/>
      <c r="G27" s="26">
        <v>137</v>
      </c>
      <c r="H27" s="27">
        <v>29747349.840000067</v>
      </c>
      <c r="I27" s="26"/>
      <c r="J27" s="27"/>
      <c r="K27" s="26"/>
      <c r="L27" s="27"/>
      <c r="M27" s="44"/>
      <c r="N27" s="38">
        <v>137</v>
      </c>
      <c r="O27" s="29">
        <v>29747349.840000067</v>
      </c>
      <c r="P27" s="41">
        <f t="shared" si="2"/>
        <v>0.21905138824955958</v>
      </c>
      <c r="Q27" s="28"/>
      <c r="R27" s="75"/>
    </row>
    <row r="28" spans="1:18" x14ac:dyDescent="0.25">
      <c r="A28" s="33" t="s">
        <v>94</v>
      </c>
      <c r="B28" s="34" t="s">
        <v>95</v>
      </c>
      <c r="C28" s="23" t="s">
        <v>44</v>
      </c>
      <c r="D28" s="26" t="s">
        <v>61</v>
      </c>
      <c r="E28" s="27"/>
      <c r="F28" s="42"/>
      <c r="G28" s="26">
        <v>20</v>
      </c>
      <c r="H28" s="27">
        <v>4936198.5999999996</v>
      </c>
      <c r="I28" s="26"/>
      <c r="J28" s="27"/>
      <c r="K28" s="26"/>
      <c r="L28" s="27"/>
      <c r="M28" s="44"/>
      <c r="N28" s="38">
        <v>20</v>
      </c>
      <c r="O28" s="29">
        <v>4936198.5999999996</v>
      </c>
      <c r="P28" s="41">
        <f t="shared" si="2"/>
        <v>3.6348823065629095E-2</v>
      </c>
      <c r="Q28" s="28"/>
      <c r="R28" s="75"/>
    </row>
    <row r="29" spans="1:18" x14ac:dyDescent="0.25">
      <c r="A29" s="33" t="s">
        <v>96</v>
      </c>
      <c r="B29" s="34" t="s">
        <v>97</v>
      </c>
      <c r="C29" s="23" t="s">
        <v>45</v>
      </c>
      <c r="D29" s="26" t="s">
        <v>61</v>
      </c>
      <c r="E29" s="27"/>
      <c r="F29" s="42"/>
      <c r="G29" s="26">
        <v>6</v>
      </c>
      <c r="H29" s="27">
        <v>1674609.3</v>
      </c>
      <c r="I29" s="26"/>
      <c r="J29" s="27"/>
      <c r="K29" s="26"/>
      <c r="L29" s="27"/>
      <c r="M29" s="44"/>
      <c r="N29" s="38">
        <v>6</v>
      </c>
      <c r="O29" s="29">
        <v>1674609.3</v>
      </c>
      <c r="P29" s="41">
        <f t="shared" si="2"/>
        <v>1.2331367127278265E-2</v>
      </c>
      <c r="Q29" s="28"/>
      <c r="R29" s="75"/>
    </row>
    <row r="30" spans="1:18" x14ac:dyDescent="0.25">
      <c r="A30" s="33" t="s">
        <v>98</v>
      </c>
      <c r="B30" s="34" t="s">
        <v>99</v>
      </c>
      <c r="C30" s="23" t="s">
        <v>46</v>
      </c>
      <c r="D30" s="26" t="s">
        <v>61</v>
      </c>
      <c r="E30" s="27"/>
      <c r="F30" s="42"/>
      <c r="G30" s="26">
        <v>3</v>
      </c>
      <c r="H30" s="27">
        <v>952996.38000000012</v>
      </c>
      <c r="I30" s="26"/>
      <c r="J30" s="27"/>
      <c r="K30" s="26"/>
      <c r="L30" s="27"/>
      <c r="M30" s="44"/>
      <c r="N30" s="38">
        <v>3</v>
      </c>
      <c r="O30" s="29">
        <v>952996.38000000012</v>
      </c>
      <c r="P30" s="41">
        <f t="shared" si="2"/>
        <v>7.0176059769566481E-3</v>
      </c>
      <c r="Q30" s="28"/>
      <c r="R30" s="75"/>
    </row>
    <row r="31" spans="1:18" ht="15.75" thickBot="1" x14ac:dyDescent="0.3">
      <c r="A31" s="52" t="s">
        <v>100</v>
      </c>
      <c r="B31" s="53" t="s">
        <v>101</v>
      </c>
      <c r="C31" s="18" t="s">
        <v>47</v>
      </c>
      <c r="D31" s="54" t="s">
        <v>61</v>
      </c>
      <c r="E31" s="55"/>
      <c r="F31" s="56"/>
      <c r="G31" s="54">
        <v>14</v>
      </c>
      <c r="H31" s="55">
        <v>6837975.0599999996</v>
      </c>
      <c r="I31" s="54"/>
      <c r="J31" s="55"/>
      <c r="K31" s="54"/>
      <c r="L31" s="55"/>
      <c r="M31" s="45"/>
      <c r="N31" s="64">
        <v>14</v>
      </c>
      <c r="O31" s="65">
        <v>6837975.0599999996</v>
      </c>
      <c r="P31" s="41">
        <f t="shared" si="2"/>
        <v>5.0352987333841165E-2</v>
      </c>
      <c r="Q31" s="28"/>
      <c r="R31" s="75"/>
    </row>
    <row r="32" spans="1:18" ht="15.75" thickBot="1" x14ac:dyDescent="0.3">
      <c r="A32" s="57"/>
      <c r="B32" s="58" t="s">
        <v>106</v>
      </c>
      <c r="C32" s="59"/>
      <c r="D32" s="60">
        <v>142</v>
      </c>
      <c r="E32" s="61">
        <v>19664852.299999993</v>
      </c>
      <c r="F32" s="62"/>
      <c r="G32" s="60">
        <v>2930</v>
      </c>
      <c r="H32" s="61">
        <v>126815340.87000032</v>
      </c>
      <c r="I32" s="60">
        <v>348</v>
      </c>
      <c r="J32" s="61">
        <v>8985441.2100000158</v>
      </c>
      <c r="K32" s="60">
        <v>1198</v>
      </c>
      <c r="L32" s="63">
        <v>209730718.78999925</v>
      </c>
      <c r="M32" s="48"/>
      <c r="N32" s="66">
        <v>4618</v>
      </c>
      <c r="O32" s="63">
        <f>SUM(O16:O31)</f>
        <v>135800782.0800007</v>
      </c>
    </row>
    <row r="33" spans="2:18" x14ac:dyDescent="0.25">
      <c r="B33" s="49" t="s">
        <v>105</v>
      </c>
      <c r="D33" s="50">
        <f>D32/11*12</f>
        <v>154.90909090909091</v>
      </c>
      <c r="E33" s="51">
        <f>E32/11*12</f>
        <v>21452566.145454537</v>
      </c>
      <c r="F33" s="51"/>
      <c r="G33" s="50">
        <f t="shared" ref="G33:L33" si="3">G32/11*12</f>
        <v>3196.3636363636365</v>
      </c>
      <c r="H33" s="51">
        <f t="shared" si="3"/>
        <v>138344008.22181854</v>
      </c>
      <c r="I33" s="50">
        <f t="shared" si="3"/>
        <v>379.63636363636363</v>
      </c>
      <c r="J33" s="51">
        <f t="shared" si="3"/>
        <v>9802299.5018181987</v>
      </c>
      <c r="K33" s="50">
        <f t="shared" si="3"/>
        <v>1306.909090909091</v>
      </c>
      <c r="L33" s="51">
        <f t="shared" si="3"/>
        <v>228797147.7709083</v>
      </c>
      <c r="M33" s="51"/>
      <c r="N33" s="50">
        <f>N32/11*12</f>
        <v>5037.818181818182</v>
      </c>
      <c r="O33" s="51">
        <f>O32/11*12</f>
        <v>148146307.72363713</v>
      </c>
      <c r="R33" s="76">
        <f>E33+H33+J33+L33</f>
        <v>398396021.63999957</v>
      </c>
    </row>
    <row r="34" spans="2:18" x14ac:dyDescent="0.25">
      <c r="B34" s="49"/>
      <c r="D34" s="50"/>
      <c r="E34" s="67">
        <f>E33/E$35</f>
        <v>0.88705189524240169</v>
      </c>
      <c r="F34" s="51"/>
      <c r="G34" s="50"/>
      <c r="H34" s="51"/>
      <c r="I34" s="50"/>
      <c r="J34" s="51"/>
      <c r="K34" s="50"/>
      <c r="L34" s="67">
        <f>L33/L$35</f>
        <v>0.72720956386818458</v>
      </c>
      <c r="M34" s="51"/>
      <c r="N34" s="50"/>
      <c r="O34" s="67"/>
      <c r="R34" s="67">
        <f>R33/R35</f>
        <v>0.52788271947232646</v>
      </c>
    </row>
    <row r="35" spans="2:18" x14ac:dyDescent="0.25">
      <c r="B35" s="49" t="s">
        <v>107</v>
      </c>
      <c r="D35" s="50">
        <v>177.81818181818181</v>
      </c>
      <c r="E35" s="51">
        <v>24184116.239999991</v>
      </c>
      <c r="F35" s="51"/>
      <c r="G35" s="50">
        <v>5356.363636363636</v>
      </c>
      <c r="H35" s="51">
        <v>382810884.24000043</v>
      </c>
      <c r="I35" s="50">
        <v>857.4545454545455</v>
      </c>
      <c r="J35" s="51">
        <v>33087153.032727309</v>
      </c>
      <c r="K35" s="50">
        <v>1984.3636363636365</v>
      </c>
      <c r="L35" s="51">
        <v>314623403.12727308</v>
      </c>
      <c r="M35" s="51"/>
      <c r="N35" s="50"/>
      <c r="O35" s="51"/>
      <c r="R35" s="76">
        <f>E35+H35+J35+L35</f>
        <v>754705556.64000082</v>
      </c>
    </row>
    <row r="37" spans="2:18" s="46" customFormat="1" x14ac:dyDescent="0.25">
      <c r="B37" s="46" t="s">
        <v>104</v>
      </c>
      <c r="C37" s="47"/>
      <c r="D37" s="68">
        <v>237</v>
      </c>
      <c r="E37" s="69">
        <v>19955400</v>
      </c>
      <c r="G37" s="68">
        <v>1043</v>
      </c>
      <c r="H37" s="69">
        <v>87820600</v>
      </c>
      <c r="I37" s="68">
        <v>3403</v>
      </c>
      <c r="J37" s="69">
        <v>286532600.00000006</v>
      </c>
      <c r="K37" s="68">
        <v>3303</v>
      </c>
      <c r="L37" s="69">
        <v>278112600.00000006</v>
      </c>
      <c r="N37" s="68"/>
      <c r="O37" s="69"/>
      <c r="R37" s="77"/>
    </row>
    <row r="38" spans="2:18" s="70" customFormat="1" x14ac:dyDescent="0.25">
      <c r="B38" s="70" t="s">
        <v>108</v>
      </c>
      <c r="C38" s="47"/>
      <c r="D38" s="72"/>
      <c r="E38" s="73">
        <f>E37*E34</f>
        <v>17701475.390320223</v>
      </c>
      <c r="G38" s="71">
        <v>0</v>
      </c>
      <c r="H38" s="73">
        <v>0</v>
      </c>
      <c r="I38" s="71"/>
      <c r="K38" s="71"/>
      <c r="L38" s="73">
        <f>L37*L34</f>
        <v>202246142.55224693</v>
      </c>
      <c r="N38" s="71"/>
      <c r="O38" s="73"/>
      <c r="R38" s="77"/>
    </row>
  </sheetData>
  <mergeCells count="9">
    <mergeCell ref="D1:E1"/>
    <mergeCell ref="K2:L2"/>
    <mergeCell ref="N2:O2"/>
    <mergeCell ref="A2:A3"/>
    <mergeCell ref="B2:B3"/>
    <mergeCell ref="C2:C3"/>
    <mergeCell ref="D2:E2"/>
    <mergeCell ref="G2:H2"/>
    <mergeCell ref="I2:J2"/>
  </mergeCells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КС</vt:lpstr>
      <vt:lpstr>лек.тер.</vt:lpstr>
      <vt:lpstr>ЛТ_11 мес.2024</vt:lpstr>
      <vt:lpstr>КС!Заголовки_для_печати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Петрова</dc:creator>
  <cp:lastModifiedBy>Половинчак</cp:lastModifiedBy>
  <cp:lastPrinted>2025-01-29T09:40:08Z</cp:lastPrinted>
  <dcterms:created xsi:type="dcterms:W3CDTF">2024-12-23T11:13:35Z</dcterms:created>
  <dcterms:modified xsi:type="dcterms:W3CDTF">2025-01-29T09:40:12Z</dcterms:modified>
</cp:coreProperties>
</file>